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94C39D7C-2CB7-485E-9022-B4E961FAC9A4}" xr6:coauthVersionLast="47" xr6:coauthVersionMax="47" xr10:uidLastSave="{00000000-0000-0000-0000-000000000000}"/>
  <bookViews>
    <workbookView xWindow="-120" yWindow="-120" windowWidth="19440" windowHeight="11160" firstSheet="3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G21" i="9"/>
  <c r="D21" i="9"/>
  <c r="G10" i="8"/>
  <c r="D11" i="8"/>
  <c r="D12" i="8"/>
  <c r="D13" i="8"/>
  <c r="D14" i="8"/>
  <c r="D15" i="8"/>
  <c r="D16" i="8"/>
  <c r="D17" i="8"/>
  <c r="D10" i="8"/>
  <c r="D77" i="7"/>
  <c r="D78" i="7"/>
  <c r="D79" i="7"/>
  <c r="D80" i="7"/>
  <c r="D81" i="7"/>
  <c r="D82" i="7"/>
  <c r="D76" i="7"/>
  <c r="D28" i="7"/>
  <c r="D18" i="7"/>
  <c r="D10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59" i="7"/>
  <c r="D50" i="7"/>
  <c r="D51" i="7"/>
  <c r="D52" i="7"/>
  <c r="D53" i="7"/>
  <c r="D54" i="7"/>
  <c r="D55" i="7"/>
  <c r="D56" i="7"/>
  <c r="D57" i="7"/>
  <c r="D49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20" i="7"/>
  <c r="D21" i="7"/>
  <c r="D22" i="7"/>
  <c r="D23" i="7"/>
  <c r="D24" i="7"/>
  <c r="D25" i="7"/>
  <c r="D26" i="7"/>
  <c r="D27" i="7"/>
  <c r="D19" i="7"/>
  <c r="D12" i="7"/>
  <c r="D13" i="7"/>
  <c r="D14" i="7"/>
  <c r="D15" i="7"/>
  <c r="D16" i="7"/>
  <c r="D17" i="7"/>
  <c r="D11" i="7"/>
  <c r="C10" i="7" l="1"/>
  <c r="B9" i="2" l="1"/>
  <c r="B17" i="2"/>
  <c r="A4" i="3"/>
  <c r="A5" i="10"/>
  <c r="A5" i="9"/>
  <c r="A5" i="8"/>
  <c r="A5" i="7"/>
  <c r="A4" i="6"/>
  <c r="A4" i="5"/>
  <c r="A2" i="15"/>
  <c r="B47" i="2" l="1"/>
  <c r="A2" i="14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9" i="7" s="1"/>
  <c r="D159" i="7" s="1"/>
  <c r="D58" i="7"/>
  <c r="D48" i="7"/>
  <c r="D38" i="7"/>
  <c r="C150" i="7"/>
  <c r="C146" i="7"/>
  <c r="C137" i="7"/>
  <c r="C133" i="7"/>
  <c r="C123" i="7"/>
  <c r="C113" i="7"/>
  <c r="C103" i="7"/>
  <c r="C93" i="7"/>
  <c r="C85" i="7"/>
  <c r="C75" i="7"/>
  <c r="C58" i="7"/>
  <c r="C48" i="7"/>
  <c r="C28" i="7"/>
  <c r="C18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F29" i="8" l="1"/>
  <c r="G62" i="7"/>
  <c r="G71" i="7"/>
  <c r="C9" i="7"/>
  <c r="C159" i="7" s="1"/>
  <c r="G28" i="7"/>
  <c r="F81" i="2"/>
  <c r="E79" i="2"/>
  <c r="E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E77" i="9" s="1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C70" i="6"/>
  <c r="F70" i="6"/>
  <c r="G45" i="6"/>
  <c r="G65" i="6" s="1"/>
  <c r="G16" i="6"/>
  <c r="G41" i="6" s="1"/>
  <c r="G37" i="6"/>
  <c r="G77" i="9" l="1"/>
  <c r="D77" i="9"/>
  <c r="G9" i="7"/>
  <c r="G159" i="7" s="1"/>
  <c r="B77" i="9"/>
  <c r="F77" i="9"/>
  <c r="G84" i="7"/>
  <c r="G42" i="6"/>
  <c r="G70" i="6"/>
  <c r="B38" i="2" l="1"/>
  <c r="C31" i="2"/>
  <c r="B31" i="2"/>
  <c r="C25" i="2"/>
  <c r="B25" i="2"/>
  <c r="C17" i="2"/>
  <c r="C9" i="2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<sst xmlns="http://schemas.openxmlformats.org/spreadsheetml/2006/main" count="813" uniqueCount="568">
  <si>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</si>
  <si>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</si>
  <si>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</si>
  <si>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</si>
  <si>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</si>
  <si>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</si>
  <si>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</si>
  <si>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</si>
  <si>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</si>
  <si>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</si>
  <si>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</si>
  <si>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</si>
  <si>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</si>
  <si>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</si>
  <si>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</si>
  <si>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</si>
  <si>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</si>
  <si>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</si>
  <si>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</si>
  <si>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</si>
  <si>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</si>
  <si>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</si>
  <si>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</si>
  <si>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</si>
  <si>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</si>
  <si>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</si>
  <si>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</si>
  <si>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</si>
  <si>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</si>
  <si>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</si>
  <si>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</si>
  <si>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</si>
  <si>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</si>
  <si>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</si>
  <si>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</si>
  <si>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</si>
  <si>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</si>
  <si>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</si>
  <si>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</si>
  <si>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</si>
  <si>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</si>
  <si>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</si>
  <si>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</si>
  <si>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</si>
  <si>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</si>
  <si>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</si>
  <si>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</si>
  <si>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</si>
  <si>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</si>
  <si>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</si>
  <si>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</si>
  <si>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</si>
  <si>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</si>
  <si>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</si>
  <si>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</si>
  <si>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</si>
  <si>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</si>
  <si>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</si>
  <si>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</si>
  <si>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</si>
  <si>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</si>
  <si>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</si>
  <si>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</si>
  <si>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</si>
  <si>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</si>
  <si>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</si>
  <si>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</si>
  <si>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</si>
  <si>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</si>
  <si>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</si>
  <si>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</si>
  <si>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</si>
  <si>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</si>
  <si>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</si>
  <si>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</si>
  <si>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</si>
  <si>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</si>
  <si>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</si>
  <si>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</si>
  <si>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</si>
  <si>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</si>
  <si>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</si>
  <si>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</si>
  <si>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</si>
  <si>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</si>
  <si>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</si>
  <si>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</si>
  <si>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</si>
  <si>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</si>
  <si>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</si>
  <si>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</si>
  <si>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</si>
  <si>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</si>
  <si>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</si>
  <si>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</si>
  <si>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</si>
  <si>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</si>
  <si>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</si>
  <si>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</si>
  <si>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</si>
  <si>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</si>
  <si>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</si>
  <si>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</si>
  <si>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</si>
  <si>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</si>
  <si>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</si>
  <si>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</si>
  <si>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</si>
  <si>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</si>
  <si>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</si>
  <si>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</si>
  <si>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</si>
  <si>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</si>
  <si>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</si>
  <si>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</si>
  <si>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</si>
  <si>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</si>
  <si>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</si>
  <si>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</si>
  <si>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</si>
  <si>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</si>
  <si>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</si>
  <si>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</si>
  <si>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</si>
  <si>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</si>
  <si>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</si>
  <si>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</si>
  <si>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</si>
  <si>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</si>
  <si>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</si>
  <si>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</si>
  <si>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</si>
  <si>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</si>
  <si>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</si>
  <si>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</si>
  <si>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</si>
  <si>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</si>
  <si>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</si>
  <si>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</si>
  <si>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</si>
  <si>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</si>
  <si>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</si>
  <si>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</si>
  <si>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</si>
  <si>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</si>
  <si>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</si>
  <si>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</si>
  <si>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</si>
  <si>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</si>
  <si>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</si>
  <si>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</si>
  <si>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</si>
  <si>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</si>
  <si>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</si>
  <si>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</si>
  <si>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</si>
  <si>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</si>
  <si>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</si>
  <si>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</si>
  <si>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</si>
  <si>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</si>
  <si>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</si>
  <si>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</si>
  <si>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</si>
  <si>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</si>
  <si>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</si>
  <si>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</si>
  <si>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</si>
  <si>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</si>
  <si>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</si>
  <si>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</si>
  <si>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</si>
  <si>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</si>
  <si>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</si>
  <si>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</si>
  <si>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</si>
  <si>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</si>
  <si>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</si>
  <si>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</si>
  <si>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</si>
  <si>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</si>
  <si>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</si>
  <si>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</si>
  <si>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</si>
  <si>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</si>
  <si>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</si>
  <si>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</si>
  <si>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</si>
  <si>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</si>
  <si>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</si>
  <si>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</si>
  <si>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</si>
  <si>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</si>
  <si>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</si>
  <si>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</si>
  <si>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</si>
  <si>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</si>
  <si>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</si>
  <si>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</si>
  <si>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</si>
  <si>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</si>
  <si>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</si>
  <si>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</si>
  <si>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</si>
  <si>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</si>
  <si>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</si>
  <si>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</si>
  <si>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</si>
  <si>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</si>
  <si>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</si>
  <si>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</si>
  <si>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</si>
  <si>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</si>
  <si>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</si>
  <si>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</si>
  <si>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</si>
  <si>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</si>
  <si>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</si>
  <si>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</si>
  <si>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</si>
  <si>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</si>
  <si>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</si>
  <si>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</si>
  <si>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</si>
  <si>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</si>
  <si>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</si>
  <si>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</si>
  <si>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</si>
  <si>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</si>
  <si>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</si>
  <si>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</si>
  <si>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</si>
  <si>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</si>
  <si>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</si>
  <si>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</si>
  <si>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</si>
  <si>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</si>
  <si>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</si>
  <si>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</si>
  <si>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</si>
  <si>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</si>
  <si>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</si>
  <si>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</si>
  <si>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</si>
  <si>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</si>
  <si>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</si>
  <si>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</si>
  <si>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</si>
  <si>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</si>
  <si>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</si>
  <si>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</si>
  <si>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</si>
  <si>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</si>
  <si>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</si>
  <si>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</si>
  <si>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</si>
  <si>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</si>
  <si>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</si>
  <si>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</si>
  <si>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</si>
  <si>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</si>
  <si>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</si>
  <si>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</si>
  <si>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</si>
  <si>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</si>
  <si>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</si>
  <si>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</si>
  <si>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</si>
  <si>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</si>
  <si>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</si>
  <si>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</si>
  <si>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</si>
  <si>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</si>
  <si>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</si>
  <si>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</si>
  <si>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</si>
  <si>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</si>
  <si>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</si>
  <si>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</si>
  <si>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</si>
  <si>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</si>
  <si>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</si>
  <si>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</si>
  <si>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</si>
  <si>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</si>
  <si>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</si>
  <si>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</si>
  <si>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</si>
  <si>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</si>
  <si>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</si>
  <si>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</si>
  <si>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</si>
  <si>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</si>
  <si>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</si>
  <si>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</si>
  <si>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</si>
  <si>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</si>
  <si>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</si>
  <si>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</si>
  <si>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</si>
  <si>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</si>
  <si>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</si>
  <si>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</si>
  <si>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</si>
  <si>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</si>
  <si>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</si>
  <si>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</si>
  <si>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</si>
  <si>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</si>
  <si>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</si>
  <si>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</si>
  <si>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</si>
  <si>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</si>
  <si>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</si>
  <si>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</si>
  <si>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</si>
  <si>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</si>
  <si>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</si>
  <si>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</si>
  <si>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</si>
  <si>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</si>
  <si>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</si>
  <si>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</si>
  <si>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</si>
  <si>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</si>
  <si>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</si>
  <si>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</si>
  <si>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</si>
  <si>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</si>
  <si>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</si>
  <si>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</si>
  <si>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</si>
  <si>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</si>
  <si>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</si>
  <si>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</si>
  <si>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</si>
  <si>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</si>
  <si>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</si>
  <si>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</si>
  <si>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</si>
  <si>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</si>
  <si>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</si>
  <si>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</si>
  <si>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</si>
  <si>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</si>
  <si>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</si>
  <si>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</si>
  <si>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</si>
  <si>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</si>
  <si>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</si>
  <si>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</si>
  <si>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</si>
  <si>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</si>
  <si>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</si>
  <si>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</si>
  <si>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</si>
  <si>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</si>
  <si>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</si>
  <si>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</si>
  <si>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</si>
  <si>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</si>
  <si>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</si>
  <si>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</si>
  <si>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</si>
  <si>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</si>
  <si>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</si>
  <si>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</si>
  <si>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</si>
  <si>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</si>
  <si>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</si>
  <si>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</si>
  <si>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</si>
  <si>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</si>
  <si>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</si>
  <si>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</si>
  <si>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</si>
  <si>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</si>
  <si>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</si>
  <si>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</si>
  <si>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</si>
  <si>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</si>
  <si>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</si>
  <si>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</si>
  <si>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</si>
  <si>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</si>
  <si>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</si>
  <si>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</si>
  <si>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</si>
  <si>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</si>
  <si>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</si>
  <si>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</si>
  <si>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</si>
  <si>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</si>
  <si>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</si>
  <si>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</si>
  <si>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</si>
  <si>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</si>
  <si>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</si>
  <si>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</si>
  <si>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</si>
  <si>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</si>
  <si>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</si>
  <si>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</si>
  <si>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</si>
  <si>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</si>
  <si>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</si>
  <si>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</si>
  <si>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</si>
  <si>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</si>
  <si>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</si>
  <si>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</si>
  <si>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</si>
  <si>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</si>
  <si>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</si>
  <si>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</si>
  <si>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</si>
  <si>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</si>
  <si>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</si>
  <si>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</si>
  <si>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</si>
  <si>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</si>
  <si>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</si>
  <si>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</si>
  <si>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</si>
  <si>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</si>
  <si>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</si>
  <si>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</si>
  <si>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</si>
  <si>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</si>
  <si>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</si>
  <si>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</si>
  <si>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</si>
  <si>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</si>
  <si>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</si>
  <si>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</si>
  <si>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</si>
  <si>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</si>
  <si>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</si>
  <si>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</si>
  <si>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</si>
  <si>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</si>
  <si>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</si>
  <si>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</si>
  <si>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</si>
  <si>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</si>
  <si>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</si>
  <si>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</si>
  <si>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</si>
  <si>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</si>
  <si>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</si>
  <si>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</si>
  <si>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</si>
  <si>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</si>
  <si>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</si>
  <si>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</si>
  <si>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</si>
  <si>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</si>
  <si>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</si>
  <si>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</si>
  <si>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</si>
  <si>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</si>
  <si>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</si>
  <si>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</si>
  <si>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</si>
  <si>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</si>
  <si>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</si>
  <si>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</si>
  <si>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</si>
  <si>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</si>
  <si>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</si>
  <si>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</si>
  <si>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</si>
  <si>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</si>
  <si>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</si>
  <si>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</si>
  <si>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</si>
  <si>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</si>
  <si>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</si>
  <si>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</si>
  <si>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</si>
  <si>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</si>
  <si>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</si>
  <si>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</si>
  <si>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</si>
  <si>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</si>
  <si>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</si>
  <si>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</si>
  <si>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</si>
  <si>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</si>
  <si>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</si>
  <si>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</si>
  <si>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</si>
  <si>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</si>
  <si>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</si>
  <si>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</si>
  <si>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</si>
  <si>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</si>
  <si>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</si>
  <si>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</si>
  <si>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</si>
  <si>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</si>
  <si>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</si>
  <si>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</si>
  <si>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</si>
  <si>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</si>
  <si>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</si>
  <si>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</si>
  <si>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</si>
  <si>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</si>
  <si>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</si>
  <si>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</si>
  <si>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</si>
  <si>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</si>
  <si>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</si>
  <si>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</si>
  <si>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</si>
  <si>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</si>
  <si>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</si>
  <si>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</si>
  <si>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</si>
  <si>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</si>
  <si>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</si>
  <si>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</si>
  <si>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</si>
  <si>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</si>
  <si>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</si>
  <si>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</si>
  <si>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</si>
  <si>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</si>
  <si>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</si>
  <si>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</si>
  <si>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</si>
  <si>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</si>
  <si>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</si>
  <si>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</si>
  <si>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</si>
  <si>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</si>
  <si>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</si>
  <si>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</si>
  <si>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</si>
  <si>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</si>
  <si>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</si>
  <si>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</si>
  <si>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</si>
  <si>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</si>
  <si>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</si>
  <si>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</si>
  <si>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</si>
  <si>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</si>
  <si>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</si>
  <si>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</si>
  <si>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</si>
  <si>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</si>
  <si>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</si>
  <si>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</si>
  <si>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</si>
  <si>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</si>
  <si>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</si>
  <si>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</si>
  <si>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</si>
  <si>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</si>
  <si>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</si>
  <si>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</si>
  <si>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</si>
  <si>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DE AGUA POTABLE, ALCANTARILLADO Y SANEAMIENTO DE LA COMUNIDAD DE VALTIERRILLA, DEL MUNICIPIO DE SALAMANCA, GTO.</t>
  </si>
  <si>
    <t>Al 31 de Diciembre de 2022 y al 30 de septiembre de 2023 (b)</t>
  </si>
  <si>
    <t>Del 1 de Enero al 30 de septiembre de 2023 (b)</t>
  </si>
  <si>
    <t>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</si>
</sst>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 xr:uid="{F636303D-B2CD-448C-99B3-22F900A18DA0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E70" sqref="E70:F7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525755.24</v>
      </c>
      <c r="C9" s="49">
        <f>SUM(C10:C16)</f>
        <v>26905.26</v>
      </c>
      <c r="D9" s="48" t="s">
        <v>12</v>
      </c>
      <c r="E9" s="49">
        <f>SUM(E10:E18)</f>
        <v>738556.61</v>
      </c>
      <c r="F9" s="49">
        <f>SUM(F10:F18)</f>
        <v>495051.86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738556.61</v>
      </c>
      <c r="F10" s="49">
        <v>495051.86</v>
      </c>
    </row>
    <row r="11" spans="1:6" x14ac:dyDescent="0.25">
      <c r="A11" s="50" t="s">
        <v>15</v>
      </c>
      <c r="B11" s="49">
        <v>525755.24</v>
      </c>
      <c r="C11" s="49">
        <v>26905.26</v>
      </c>
      <c r="D11" s="50" t="s">
        <v>16</v>
      </c>
      <c r="E11" s="49">
        <v>0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25">
      <c r="A17" s="48" t="s">
        <v>27</v>
      </c>
      <c r="B17" s="49">
        <f>SUM(B18:B24)</f>
        <v>221749.66</v>
      </c>
      <c r="C17" s="49">
        <f>SUM(C18:C24)</f>
        <v>-130727.95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0</v>
      </c>
      <c r="C20" s="49">
        <v>0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221749.66</v>
      </c>
      <c r="C21" s="49">
        <v>-130727.95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747504.9</v>
      </c>
      <c r="C47" s="4">
        <f>C9+C17+C25+C31+C37+C38+C41</f>
        <v>-103822.69</v>
      </c>
      <c r="D47" s="2" t="s">
        <v>86</v>
      </c>
      <c r="E47" s="4">
        <f>E9+E19+E23+E26+E27+E31+E38+E42</f>
        <v>738556.61</v>
      </c>
      <c r="F47" s="4">
        <f>F9+F19+F23+F26+F27+F31+F38+F42</f>
        <v>495051.86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0</v>
      </c>
      <c r="C53" s="49">
        <v>0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0</v>
      </c>
      <c r="C54" s="49">
        <v>0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0</v>
      </c>
      <c r="C55" s="49">
        <v>0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738556.61</v>
      </c>
      <c r="F59" s="4">
        <f>F47+F57</f>
        <v>495051.86</v>
      </c>
    </row>
    <row r="60" spans="1:6" x14ac:dyDescent="0.25">
      <c r="A60" s="3" t="s">
        <v>106</v>
      </c>
      <c r="B60" s="4">
        <f>SUM(B50:B58)</f>
        <v>0</v>
      </c>
      <c r="C60" s="4">
        <f>SUM(C50:C58)</f>
        <v>0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747504.9</v>
      </c>
      <c r="C62" s="4">
        <f>SUM(C47+C60)</f>
        <v>-103822.69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8948.2900000000373</v>
      </c>
      <c r="F68" s="49">
        <f>SUM(F69:F73)</f>
        <v>8483.320000000007</v>
      </c>
    </row>
    <row r="69" spans="1:6" x14ac:dyDescent="0.25">
      <c r="A69" s="55"/>
      <c r="B69" s="47"/>
      <c r="C69" s="47"/>
      <c r="D69" s="48" t="s">
        <v>114</v>
      </c>
      <c r="E69" s="49">
        <v>525652.84</v>
      </c>
      <c r="F69" s="49">
        <v>499293.52</v>
      </c>
    </row>
    <row r="70" spans="1:6" x14ac:dyDescent="0.25">
      <c r="A70" s="55"/>
      <c r="B70" s="47"/>
      <c r="C70" s="47"/>
      <c r="D70" s="48" t="s">
        <v>115</v>
      </c>
      <c r="E70" s="49">
        <v>-516704.54999999993</v>
      </c>
      <c r="F70" s="49">
        <v>-490810.2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8948.2900000000373</v>
      </c>
      <c r="F79" s="4">
        <f>F63+F68+F75</f>
        <v>8483.320000000007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747504.9</v>
      </c>
      <c r="F81" s="4">
        <f>F59+F79</f>
        <v>503535.18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62 B15:C20 C12 C10 B22:C46 B14 E11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SISTEMA DE AGUA POTABLE, ALCANTARILLADO Y SANEAMIENTO DE LA COMUNIDAD DE VALTIERRILLA, DEL MUNICIPIO DE SALAMANCA,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2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495051.86</v>
      </c>
      <c r="C18" s="112"/>
      <c r="D18" s="112"/>
      <c r="E18" s="112"/>
      <c r="F18" s="4">
        <v>738556.61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495051.86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738556.61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49" zoomScale="67" zoomScaleNormal="53" workbookViewId="0">
      <selection activeCell="D9" sqref="D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septiembre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7998600.1600000001</v>
      </c>
      <c r="C8" s="15">
        <f>SUM(C9:C11)</f>
        <v>5099312.57</v>
      </c>
      <c r="D8" s="15">
        <f>SUM(D9:D11)</f>
        <v>5099312.57</v>
      </c>
    </row>
    <row r="9" spans="1:4" x14ac:dyDescent="0.25">
      <c r="A9" s="60" t="s">
        <v>195</v>
      </c>
      <c r="B9" s="97">
        <v>7998600.1600000001</v>
      </c>
      <c r="C9" s="97">
        <v>5099312.57</v>
      </c>
      <c r="D9" s="97">
        <v>5099312.57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7998600.1600000001</v>
      </c>
      <c r="C21" s="15">
        <f>C8-C13+C17</f>
        <v>5099312.57</v>
      </c>
      <c r="D21" s="15">
        <f>D8-D13+D17</f>
        <v>5099312.57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7998600.1600000001</v>
      </c>
      <c r="C23" s="15">
        <f>C21-C11</f>
        <v>5099312.57</v>
      </c>
      <c r="D23" s="15">
        <f>D21-D11</f>
        <v>5099312.57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7998600.1600000001</v>
      </c>
      <c r="C25" s="15">
        <f>C23-C17</f>
        <v>5099312.57</v>
      </c>
      <c r="D25" s="15">
        <f>D23-D17</f>
        <v>5099312.57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7998600.1600000001</v>
      </c>
      <c r="C33" s="4">
        <f>C25+C29</f>
        <v>5099312.57</v>
      </c>
      <c r="D33" s="4">
        <f>D25+D29</f>
        <v>5099312.57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7998600.1600000001</v>
      </c>
      <c r="C48" s="99">
        <f>C9</f>
        <v>5099312.57</v>
      </c>
      <c r="D48" s="99">
        <f>D9</f>
        <v>5099312.57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7998600.1600000001</v>
      </c>
      <c r="C57" s="4">
        <f>C48+C49-C53+C55</f>
        <v>5099312.57</v>
      </c>
      <c r="D57" s="4">
        <f>D48+D49-D53+D55</f>
        <v>5099312.57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7998600.1600000001</v>
      </c>
      <c r="C59" s="4">
        <f>C57-C49</f>
        <v>5099312.57</v>
      </c>
      <c r="D59" s="4">
        <f>D57-D49</f>
        <v>5099312.57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60" zoomScale="76" zoomScaleNormal="115" workbookViewId="0">
      <selection activeCell="G15" sqref="G1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7478850.1600000001</v>
      </c>
      <c r="C15" s="49">
        <v>0</v>
      </c>
      <c r="D15" s="49">
        <v>0</v>
      </c>
      <c r="E15" s="49">
        <v>5099312.57</v>
      </c>
      <c r="F15" s="49">
        <v>5099312.57</v>
      </c>
      <c r="G15" s="49">
        <f t="shared" si="0"/>
        <v>-2379537.59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519750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-519750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7998600.1600000001</v>
      </c>
      <c r="C41" s="4">
        <f t="shared" si="7"/>
        <v>0</v>
      </c>
      <c r="D41" s="4">
        <f t="shared" si="7"/>
        <v>0</v>
      </c>
      <c r="E41" s="4">
        <f t="shared" si="7"/>
        <v>5099312.57</v>
      </c>
      <c r="F41" s="4">
        <f t="shared" si="7"/>
        <v>5099312.57</v>
      </c>
      <c r="G41" s="4">
        <f t="shared" si="7"/>
        <v>-2899287.59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7998600.1600000001</v>
      </c>
      <c r="C70" s="4">
        <f t="shared" si="16"/>
        <v>0</v>
      </c>
      <c r="D70" s="4">
        <f t="shared" si="16"/>
        <v>0</v>
      </c>
      <c r="E70" s="4">
        <f t="shared" si="16"/>
        <v>5099312.57</v>
      </c>
      <c r="F70" s="4">
        <f t="shared" si="16"/>
        <v>5099312.57</v>
      </c>
      <c r="G70" s="4">
        <f t="shared" si="16"/>
        <v>-2899287.59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 C34:F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53" zoomScale="85" zoomScaleNormal="85" workbookViewId="0">
      <selection activeCell="G159" sqref="F159:G1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SISTEMA DE AGUA POTABLE, ALCANTARILLADO Y SANEAMIENTO DE LA COMUNIDAD DE VALTIERRILLA, DEL MUNICIPIO DE SALAMANCA,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septiembre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7998600.1600000001</v>
      </c>
      <c r="C9" s="86">
        <f t="shared" si="0"/>
        <v>0</v>
      </c>
      <c r="D9" s="86">
        <f>SUM(D10,D18,D28,D38,D48,D58,D62,D71,D75)</f>
        <v>7998600.1600000001</v>
      </c>
      <c r="E9" s="86">
        <f t="shared" si="0"/>
        <v>4573659.7299999995</v>
      </c>
      <c r="F9" s="86">
        <f t="shared" si="0"/>
        <v>4573659.7299999995</v>
      </c>
      <c r="G9" s="86">
        <f t="shared" si="0"/>
        <v>3424940.43</v>
      </c>
    </row>
    <row r="10" spans="1:7" x14ac:dyDescent="0.25">
      <c r="A10" s="87" t="s">
        <v>311</v>
      </c>
      <c r="B10" s="86">
        <f t="shared" ref="B10:G10" si="1">SUM(B11:B17)</f>
        <v>4374015.6400000006</v>
      </c>
      <c r="C10" s="86">
        <f>SUM(C11:C17)</f>
        <v>7000.0000000000582</v>
      </c>
      <c r="D10" s="86">
        <f>SUM(D11:D17)</f>
        <v>4381015.6400000006</v>
      </c>
      <c r="E10" s="86">
        <f t="shared" si="1"/>
        <v>2153432.1</v>
      </c>
      <c r="F10" s="86">
        <f t="shared" si="1"/>
        <v>2153432.1</v>
      </c>
      <c r="G10" s="86">
        <f t="shared" si="1"/>
        <v>2227583.5400000005</v>
      </c>
    </row>
    <row r="11" spans="1:7" x14ac:dyDescent="0.25">
      <c r="A11" s="88" t="s">
        <v>312</v>
      </c>
      <c r="B11" s="77">
        <v>2918077.35</v>
      </c>
      <c r="C11" s="77">
        <v>647471.05000000005</v>
      </c>
      <c r="D11" s="77">
        <f>B11+C11</f>
        <v>3565548.4000000004</v>
      </c>
      <c r="E11" s="77">
        <v>2090247.8</v>
      </c>
      <c r="F11" s="77">
        <v>2090247.8</v>
      </c>
      <c r="G11" s="77">
        <f>D11-E11</f>
        <v>1475300.6000000003</v>
      </c>
    </row>
    <row r="12" spans="1:7" x14ac:dyDescent="0.25">
      <c r="A12" s="88" t="s">
        <v>313</v>
      </c>
      <c r="B12" s="77">
        <v>117859.79</v>
      </c>
      <c r="C12" s="77">
        <v>-117859.79</v>
      </c>
      <c r="D12" s="77">
        <f t="shared" ref="D12:D17" si="2">B12+C12</f>
        <v>0</v>
      </c>
      <c r="E12" s="77">
        <v>0</v>
      </c>
      <c r="F12" s="77">
        <v>0</v>
      </c>
      <c r="G12" s="77">
        <f t="shared" ref="G12:G17" si="3">D12-E12</f>
        <v>0</v>
      </c>
    </row>
    <row r="13" spans="1:7" x14ac:dyDescent="0.25">
      <c r="A13" s="88" t="s">
        <v>314</v>
      </c>
      <c r="B13" s="77">
        <v>539931.48</v>
      </c>
      <c r="C13" s="77">
        <v>-145038.37</v>
      </c>
      <c r="D13" s="77">
        <f t="shared" si="2"/>
        <v>394893.11</v>
      </c>
      <c r="E13" s="77">
        <v>16651.59</v>
      </c>
      <c r="F13" s="77">
        <v>16651.59</v>
      </c>
      <c r="G13" s="77">
        <f t="shared" si="3"/>
        <v>378241.51999999996</v>
      </c>
    </row>
    <row r="14" spans="1:7" x14ac:dyDescent="0.25">
      <c r="A14" s="88" t="s">
        <v>315</v>
      </c>
      <c r="B14" s="77">
        <v>414520.35</v>
      </c>
      <c r="C14" s="77">
        <v>-40946.22</v>
      </c>
      <c r="D14" s="77">
        <f t="shared" si="2"/>
        <v>373574.13</v>
      </c>
      <c r="E14" s="77">
        <v>0</v>
      </c>
      <c r="F14" s="77">
        <v>0</v>
      </c>
      <c r="G14" s="77">
        <f t="shared" si="3"/>
        <v>373574.13</v>
      </c>
    </row>
    <row r="15" spans="1:7" x14ac:dyDescent="0.25">
      <c r="A15" s="88" t="s">
        <v>316</v>
      </c>
      <c r="B15" s="77">
        <v>383626.67</v>
      </c>
      <c r="C15" s="77">
        <v>-336626.67</v>
      </c>
      <c r="D15" s="77">
        <f t="shared" si="2"/>
        <v>47000</v>
      </c>
      <c r="E15" s="77">
        <v>46532.71</v>
      </c>
      <c r="F15" s="77">
        <v>46532.71</v>
      </c>
      <c r="G15" s="77">
        <f t="shared" si="3"/>
        <v>467.29000000000087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f t="shared" si="2"/>
        <v>0</v>
      </c>
      <c r="E16" s="77">
        <v>0</v>
      </c>
      <c r="F16" s="77">
        <v>0</v>
      </c>
      <c r="G16" s="77">
        <f t="shared" si="3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f t="shared" si="2"/>
        <v>0</v>
      </c>
      <c r="E17" s="77">
        <v>0</v>
      </c>
      <c r="F17" s="77">
        <v>0</v>
      </c>
      <c r="G17" s="77">
        <f t="shared" si="3"/>
        <v>0</v>
      </c>
    </row>
    <row r="18" spans="1:7" x14ac:dyDescent="0.25">
      <c r="A18" s="87" t="s">
        <v>319</v>
      </c>
      <c r="B18" s="86">
        <f t="shared" ref="B18:G18" si="4">SUM(B19:B27)</f>
        <v>647537.72</v>
      </c>
      <c r="C18" s="86">
        <f t="shared" si="4"/>
        <v>95000</v>
      </c>
      <c r="D18" s="86">
        <f>SUM(D19:D27)</f>
        <v>742537.72</v>
      </c>
      <c r="E18" s="86">
        <f t="shared" si="4"/>
        <v>564149.46</v>
      </c>
      <c r="F18" s="86">
        <f t="shared" si="4"/>
        <v>564149.46</v>
      </c>
      <c r="G18" s="86">
        <f t="shared" si="4"/>
        <v>178388.25999999998</v>
      </c>
    </row>
    <row r="19" spans="1:7" x14ac:dyDescent="0.25">
      <c r="A19" s="88" t="s">
        <v>320</v>
      </c>
      <c r="B19" s="77">
        <v>100000</v>
      </c>
      <c r="C19" s="77">
        <v>0</v>
      </c>
      <c r="D19" s="77">
        <f>B19+C19</f>
        <v>100000</v>
      </c>
      <c r="E19" s="77">
        <v>59128.18</v>
      </c>
      <c r="F19" s="77">
        <v>59128.18</v>
      </c>
      <c r="G19" s="77">
        <f>D19-E19</f>
        <v>40871.82</v>
      </c>
    </row>
    <row r="20" spans="1:7" x14ac:dyDescent="0.25">
      <c r="A20" s="88" t="s">
        <v>321</v>
      </c>
      <c r="B20" s="77">
        <v>0</v>
      </c>
      <c r="C20" s="77">
        <v>52000</v>
      </c>
      <c r="D20" s="77">
        <f t="shared" ref="D20:D27" si="5">B20+C20</f>
        <v>52000</v>
      </c>
      <c r="E20" s="77">
        <v>49953.93</v>
      </c>
      <c r="F20" s="77">
        <v>49953.93</v>
      </c>
      <c r="G20" s="77">
        <f t="shared" ref="G20:G27" si="6">D20-E20</f>
        <v>2046.0699999999997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f t="shared" si="5"/>
        <v>0</v>
      </c>
      <c r="E21" s="77">
        <v>0</v>
      </c>
      <c r="F21" s="77">
        <v>0</v>
      </c>
      <c r="G21" s="77">
        <f t="shared" si="6"/>
        <v>0</v>
      </c>
    </row>
    <row r="22" spans="1:7" x14ac:dyDescent="0.25">
      <c r="A22" s="88" t="s">
        <v>323</v>
      </c>
      <c r="B22" s="77">
        <v>338000</v>
      </c>
      <c r="C22" s="77">
        <v>-25000</v>
      </c>
      <c r="D22" s="77">
        <f t="shared" si="5"/>
        <v>313000</v>
      </c>
      <c r="E22" s="77">
        <v>199557.78</v>
      </c>
      <c r="F22" s="77">
        <v>199557.78</v>
      </c>
      <c r="G22" s="77">
        <f t="shared" si="6"/>
        <v>113442.22</v>
      </c>
    </row>
    <row r="23" spans="1:7" x14ac:dyDescent="0.25">
      <c r="A23" s="88" t="s">
        <v>324</v>
      </c>
      <c r="B23" s="77">
        <v>80000</v>
      </c>
      <c r="C23" s="77">
        <v>0</v>
      </c>
      <c r="D23" s="77">
        <f t="shared" si="5"/>
        <v>80000</v>
      </c>
      <c r="E23" s="77">
        <v>65262.98</v>
      </c>
      <c r="F23" s="77">
        <v>65262.98</v>
      </c>
      <c r="G23" s="77">
        <f t="shared" si="6"/>
        <v>14737.019999999997</v>
      </c>
    </row>
    <row r="24" spans="1:7" x14ac:dyDescent="0.25">
      <c r="A24" s="88" t="s">
        <v>325</v>
      </c>
      <c r="B24" s="77">
        <v>71537.72</v>
      </c>
      <c r="C24" s="77">
        <v>20000</v>
      </c>
      <c r="D24" s="77">
        <f t="shared" si="5"/>
        <v>91537.72</v>
      </c>
      <c r="E24" s="77">
        <v>85035.5</v>
      </c>
      <c r="F24" s="77">
        <v>85035.5</v>
      </c>
      <c r="G24" s="77">
        <f t="shared" si="6"/>
        <v>6502.2200000000012</v>
      </c>
    </row>
    <row r="25" spans="1:7" x14ac:dyDescent="0.25">
      <c r="A25" s="88" t="s">
        <v>326</v>
      </c>
      <c r="B25" s="77">
        <v>8000</v>
      </c>
      <c r="C25" s="77">
        <v>33000</v>
      </c>
      <c r="D25" s="77">
        <f t="shared" si="5"/>
        <v>41000</v>
      </c>
      <c r="E25" s="77">
        <v>40491.03</v>
      </c>
      <c r="F25" s="77">
        <v>40491.03</v>
      </c>
      <c r="G25" s="77">
        <f t="shared" si="6"/>
        <v>508.97000000000116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f t="shared" si="5"/>
        <v>0</v>
      </c>
      <c r="E26" s="77">
        <v>0</v>
      </c>
      <c r="F26" s="77">
        <v>0</v>
      </c>
      <c r="G26" s="77">
        <f t="shared" si="6"/>
        <v>0</v>
      </c>
    </row>
    <row r="27" spans="1:7" x14ac:dyDescent="0.25">
      <c r="A27" s="88" t="s">
        <v>328</v>
      </c>
      <c r="B27" s="77">
        <v>50000</v>
      </c>
      <c r="C27" s="77">
        <v>15000</v>
      </c>
      <c r="D27" s="77">
        <f t="shared" si="5"/>
        <v>65000</v>
      </c>
      <c r="E27" s="77">
        <v>64720.06</v>
      </c>
      <c r="F27" s="77">
        <v>64720.06</v>
      </c>
      <c r="G27" s="77">
        <f t="shared" si="6"/>
        <v>279.94000000000233</v>
      </c>
    </row>
    <row r="28" spans="1:7" x14ac:dyDescent="0.25">
      <c r="A28" s="87" t="s">
        <v>329</v>
      </c>
      <c r="B28" s="86">
        <f t="shared" ref="B28:G28" si="7">SUM(B29:B37)</f>
        <v>1920100</v>
      </c>
      <c r="C28" s="86">
        <f t="shared" si="7"/>
        <v>173000</v>
      </c>
      <c r="D28" s="86">
        <f>SUM(D29:D37)</f>
        <v>2093100</v>
      </c>
      <c r="E28" s="86">
        <f t="shared" si="7"/>
        <v>1716871.2499999998</v>
      </c>
      <c r="F28" s="86">
        <f t="shared" si="7"/>
        <v>1716871.2499999998</v>
      </c>
      <c r="G28" s="86">
        <f t="shared" si="7"/>
        <v>376228.75000000006</v>
      </c>
    </row>
    <row r="29" spans="1:7" x14ac:dyDescent="0.25">
      <c r="A29" s="88" t="s">
        <v>330</v>
      </c>
      <c r="B29" s="77">
        <v>839100</v>
      </c>
      <c r="C29" s="77">
        <v>250000</v>
      </c>
      <c r="D29" s="77">
        <f>B29+C29</f>
        <v>1089100</v>
      </c>
      <c r="E29" s="77">
        <v>1006558.69</v>
      </c>
      <c r="F29" s="77">
        <v>1006558.69</v>
      </c>
      <c r="G29" s="77">
        <f>D29-E29</f>
        <v>82541.310000000056</v>
      </c>
    </row>
    <row r="30" spans="1:7" x14ac:dyDescent="0.25">
      <c r="A30" s="88" t="s">
        <v>331</v>
      </c>
      <c r="B30" s="77">
        <v>29000</v>
      </c>
      <c r="C30" s="77">
        <v>0</v>
      </c>
      <c r="D30" s="77">
        <f t="shared" ref="D30:D37" si="8">B30+C30</f>
        <v>29000</v>
      </c>
      <c r="E30" s="77">
        <v>10900</v>
      </c>
      <c r="F30" s="77">
        <v>10900</v>
      </c>
      <c r="G30" s="77">
        <f t="shared" ref="G30:G37" si="9">D30-E30</f>
        <v>18100</v>
      </c>
    </row>
    <row r="31" spans="1:7" x14ac:dyDescent="0.25">
      <c r="A31" s="88" t="s">
        <v>332</v>
      </c>
      <c r="B31" s="77">
        <v>415000</v>
      </c>
      <c r="C31" s="77">
        <v>-230000</v>
      </c>
      <c r="D31" s="77">
        <f t="shared" si="8"/>
        <v>185000</v>
      </c>
      <c r="E31" s="77">
        <v>130662.5</v>
      </c>
      <c r="F31" s="77">
        <v>130662.5</v>
      </c>
      <c r="G31" s="77">
        <f t="shared" si="9"/>
        <v>54337.5</v>
      </c>
    </row>
    <row r="32" spans="1:7" x14ac:dyDescent="0.25">
      <c r="A32" s="88" t="s">
        <v>333</v>
      </c>
      <c r="B32" s="77">
        <v>10000</v>
      </c>
      <c r="C32" s="77">
        <v>0</v>
      </c>
      <c r="D32" s="77">
        <f t="shared" si="8"/>
        <v>10000</v>
      </c>
      <c r="E32" s="77">
        <v>6254.5</v>
      </c>
      <c r="F32" s="77">
        <v>6254.5</v>
      </c>
      <c r="G32" s="77">
        <f t="shared" si="9"/>
        <v>3745.5</v>
      </c>
    </row>
    <row r="33" spans="1:7" ht="14.45" customHeight="1" x14ac:dyDescent="0.25">
      <c r="A33" s="88" t="s">
        <v>334</v>
      </c>
      <c r="B33" s="77">
        <v>277000</v>
      </c>
      <c r="C33" s="77">
        <v>106000</v>
      </c>
      <c r="D33" s="77">
        <f t="shared" si="8"/>
        <v>383000</v>
      </c>
      <c r="E33" s="77">
        <v>382991.88</v>
      </c>
      <c r="F33" s="77">
        <v>382991.88</v>
      </c>
      <c r="G33" s="77">
        <f t="shared" si="9"/>
        <v>8.1199999999953434</v>
      </c>
    </row>
    <row r="34" spans="1:7" ht="14.45" customHeight="1" x14ac:dyDescent="0.25">
      <c r="A34" s="88" t="s">
        <v>335</v>
      </c>
      <c r="B34" s="77">
        <v>5000</v>
      </c>
      <c r="C34" s="77">
        <v>0</v>
      </c>
      <c r="D34" s="77">
        <f t="shared" si="8"/>
        <v>5000</v>
      </c>
      <c r="E34" s="77">
        <v>0</v>
      </c>
      <c r="F34" s="77">
        <v>0</v>
      </c>
      <c r="G34" s="77">
        <f t="shared" si="9"/>
        <v>5000</v>
      </c>
    </row>
    <row r="35" spans="1:7" ht="14.45" customHeight="1" x14ac:dyDescent="0.25">
      <c r="A35" s="88" t="s">
        <v>336</v>
      </c>
      <c r="B35" s="77">
        <v>20000</v>
      </c>
      <c r="C35" s="77">
        <v>17000</v>
      </c>
      <c r="D35" s="77">
        <f t="shared" si="8"/>
        <v>37000</v>
      </c>
      <c r="E35" s="77">
        <v>35016.17</v>
      </c>
      <c r="F35" s="77">
        <v>35016.17</v>
      </c>
      <c r="G35" s="77">
        <f t="shared" si="9"/>
        <v>1983.8300000000017</v>
      </c>
    </row>
    <row r="36" spans="1:7" ht="14.45" customHeight="1" x14ac:dyDescent="0.25">
      <c r="A36" s="88" t="s">
        <v>337</v>
      </c>
      <c r="B36" s="77">
        <v>0</v>
      </c>
      <c r="C36" s="77">
        <v>30000</v>
      </c>
      <c r="D36" s="77">
        <f t="shared" si="8"/>
        <v>30000</v>
      </c>
      <c r="E36" s="77">
        <v>19557.509999999998</v>
      </c>
      <c r="F36" s="77">
        <v>19557.509999999998</v>
      </c>
      <c r="G36" s="77">
        <f t="shared" si="9"/>
        <v>10442.490000000002</v>
      </c>
    </row>
    <row r="37" spans="1:7" ht="14.45" customHeight="1" x14ac:dyDescent="0.25">
      <c r="A37" s="88" t="s">
        <v>338</v>
      </c>
      <c r="B37" s="77">
        <v>325000</v>
      </c>
      <c r="C37" s="77">
        <v>0</v>
      </c>
      <c r="D37" s="77">
        <f t="shared" si="8"/>
        <v>325000</v>
      </c>
      <c r="E37" s="77">
        <v>124930</v>
      </c>
      <c r="F37" s="77">
        <v>124930</v>
      </c>
      <c r="G37" s="77">
        <f t="shared" si="9"/>
        <v>200070</v>
      </c>
    </row>
    <row r="38" spans="1:7" x14ac:dyDescent="0.25">
      <c r="A38" s="87" t="s">
        <v>339</v>
      </c>
      <c r="B38" s="86">
        <f t="shared" ref="B38:G38" si="10">SUM(B39:B47)</f>
        <v>0</v>
      </c>
      <c r="C38" s="86">
        <v>0</v>
      </c>
      <c r="D38" s="86">
        <f t="shared" si="10"/>
        <v>0</v>
      </c>
      <c r="E38" s="86">
        <f t="shared" si="10"/>
        <v>0</v>
      </c>
      <c r="F38" s="86">
        <f t="shared" si="10"/>
        <v>0</v>
      </c>
      <c r="G38" s="86">
        <f t="shared" si="10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f>B39+C39</f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f t="shared" ref="D40:D47" si="11">B40+C40</f>
        <v>0</v>
      </c>
      <c r="E40" s="77">
        <v>0</v>
      </c>
      <c r="F40" s="77">
        <v>0</v>
      </c>
      <c r="G40" s="77">
        <f t="shared" ref="G40:G47" si="12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f t="shared" si="11"/>
        <v>0</v>
      </c>
      <c r="E41" s="77">
        <v>0</v>
      </c>
      <c r="F41" s="77">
        <v>0</v>
      </c>
      <c r="G41" s="77">
        <f t="shared" si="12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f t="shared" si="11"/>
        <v>0</v>
      </c>
      <c r="E42" s="77">
        <v>0</v>
      </c>
      <c r="F42" s="77">
        <v>0</v>
      </c>
      <c r="G42" s="77">
        <f t="shared" si="12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f t="shared" si="11"/>
        <v>0</v>
      </c>
      <c r="E43" s="77">
        <v>0</v>
      </c>
      <c r="F43" s="77">
        <v>0</v>
      </c>
      <c r="G43" s="77">
        <f t="shared" si="12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f t="shared" si="11"/>
        <v>0</v>
      </c>
      <c r="E44" s="77">
        <v>0</v>
      </c>
      <c r="F44" s="77">
        <v>0</v>
      </c>
      <c r="G44" s="77">
        <f t="shared" si="12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f t="shared" si="11"/>
        <v>0</v>
      </c>
      <c r="E45" s="77">
        <v>0</v>
      </c>
      <c r="F45" s="77">
        <v>0</v>
      </c>
      <c r="G45" s="77">
        <f t="shared" si="12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f t="shared" si="11"/>
        <v>0</v>
      </c>
      <c r="E46" s="77">
        <v>0</v>
      </c>
      <c r="F46" s="77">
        <v>0</v>
      </c>
      <c r="G46" s="77">
        <f t="shared" si="12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f t="shared" si="11"/>
        <v>0</v>
      </c>
      <c r="E47" s="77">
        <v>0</v>
      </c>
      <c r="F47" s="77">
        <v>0</v>
      </c>
      <c r="G47" s="77">
        <f t="shared" si="12"/>
        <v>0</v>
      </c>
    </row>
    <row r="48" spans="1:7" x14ac:dyDescent="0.25">
      <c r="A48" s="87" t="s">
        <v>349</v>
      </c>
      <c r="B48" s="86">
        <f t="shared" ref="B48:G48" si="13">SUM(B49:B57)</f>
        <v>20000</v>
      </c>
      <c r="C48" s="86">
        <f t="shared" si="13"/>
        <v>156500</v>
      </c>
      <c r="D48" s="86">
        <f t="shared" si="13"/>
        <v>176500</v>
      </c>
      <c r="E48" s="86">
        <f t="shared" si="13"/>
        <v>139206.91999999998</v>
      </c>
      <c r="F48" s="86">
        <f t="shared" si="13"/>
        <v>139206.91999999998</v>
      </c>
      <c r="G48" s="86">
        <f t="shared" si="13"/>
        <v>37293.080000000009</v>
      </c>
    </row>
    <row r="49" spans="1:7" x14ac:dyDescent="0.25">
      <c r="A49" s="88" t="s">
        <v>350</v>
      </c>
      <c r="B49" s="77">
        <v>10000</v>
      </c>
      <c r="C49" s="77">
        <v>7500</v>
      </c>
      <c r="D49" s="77">
        <f>B49+C49</f>
        <v>17500</v>
      </c>
      <c r="E49" s="77">
        <v>17135.37</v>
      </c>
      <c r="F49" s="77">
        <v>17135.37</v>
      </c>
      <c r="G49" s="77">
        <f>D49-E49</f>
        <v>364.63000000000102</v>
      </c>
    </row>
    <row r="50" spans="1:7" x14ac:dyDescent="0.25">
      <c r="A50" s="88" t="s">
        <v>351</v>
      </c>
      <c r="B50" s="77">
        <v>10000</v>
      </c>
      <c r="C50" s="77">
        <v>-1000</v>
      </c>
      <c r="D50" s="77">
        <f t="shared" ref="D50:D57" si="14">B50+C50</f>
        <v>9000</v>
      </c>
      <c r="E50" s="77">
        <v>7131.9</v>
      </c>
      <c r="F50" s="77">
        <v>7131.9</v>
      </c>
      <c r="G50" s="77">
        <f t="shared" ref="G50:G57" si="15">D50-E50</f>
        <v>1868.1000000000004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f t="shared" si="14"/>
        <v>0</v>
      </c>
      <c r="E51" s="77">
        <v>0</v>
      </c>
      <c r="F51" s="77">
        <v>0</v>
      </c>
      <c r="G51" s="77">
        <f t="shared" si="15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f t="shared" si="14"/>
        <v>0</v>
      </c>
      <c r="E52" s="77">
        <v>0</v>
      </c>
      <c r="F52" s="77">
        <v>0</v>
      </c>
      <c r="G52" s="77">
        <f t="shared" si="15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f t="shared" si="14"/>
        <v>0</v>
      </c>
      <c r="E53" s="77">
        <v>0</v>
      </c>
      <c r="F53" s="77">
        <v>0</v>
      </c>
      <c r="G53" s="77">
        <f t="shared" si="15"/>
        <v>0</v>
      </c>
    </row>
    <row r="54" spans="1:7" x14ac:dyDescent="0.25">
      <c r="A54" s="88" t="s">
        <v>355</v>
      </c>
      <c r="B54" s="77">
        <v>0</v>
      </c>
      <c r="C54" s="77">
        <v>150000</v>
      </c>
      <c r="D54" s="77">
        <f t="shared" si="14"/>
        <v>150000</v>
      </c>
      <c r="E54" s="77">
        <v>114939.65</v>
      </c>
      <c r="F54" s="77">
        <v>114939.65</v>
      </c>
      <c r="G54" s="77">
        <f t="shared" si="15"/>
        <v>35060.350000000006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f t="shared" si="14"/>
        <v>0</v>
      </c>
      <c r="E55" s="77">
        <v>0</v>
      </c>
      <c r="F55" s="77">
        <v>0</v>
      </c>
      <c r="G55" s="77">
        <f t="shared" si="15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f t="shared" si="14"/>
        <v>0</v>
      </c>
      <c r="E56" s="77">
        <v>0</v>
      </c>
      <c r="F56" s="77">
        <v>0</v>
      </c>
      <c r="G56" s="77">
        <f t="shared" si="15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f t="shared" si="14"/>
        <v>0</v>
      </c>
      <c r="E57" s="77">
        <v>0</v>
      </c>
      <c r="F57" s="77">
        <v>0</v>
      </c>
      <c r="G57" s="77">
        <f t="shared" si="15"/>
        <v>0</v>
      </c>
    </row>
    <row r="58" spans="1:7" x14ac:dyDescent="0.25">
      <c r="A58" s="87" t="s">
        <v>359</v>
      </c>
      <c r="B58" s="86">
        <f t="shared" ref="B58:G58" si="16">SUM(B59:B61)</f>
        <v>150000.07</v>
      </c>
      <c r="C58" s="86">
        <f t="shared" si="16"/>
        <v>0</v>
      </c>
      <c r="D58" s="86">
        <f t="shared" si="16"/>
        <v>150000.07</v>
      </c>
      <c r="E58" s="86">
        <f t="shared" si="16"/>
        <v>0</v>
      </c>
      <c r="F58" s="86">
        <f t="shared" si="16"/>
        <v>0</v>
      </c>
      <c r="G58" s="86">
        <f t="shared" si="16"/>
        <v>150000.07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f>B59+C59</f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150000.07</v>
      </c>
      <c r="C60" s="77">
        <v>0</v>
      </c>
      <c r="D60" s="77">
        <f t="shared" ref="D60:D74" si="17">B60+C60</f>
        <v>150000.07</v>
      </c>
      <c r="E60" s="77">
        <v>0</v>
      </c>
      <c r="F60" s="77">
        <v>0</v>
      </c>
      <c r="G60" s="77">
        <f t="shared" ref="G60:G61" si="18">D60-E60</f>
        <v>150000.07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f t="shared" si="17"/>
        <v>0</v>
      </c>
      <c r="E61" s="77">
        <v>0</v>
      </c>
      <c r="F61" s="77">
        <v>0</v>
      </c>
      <c r="G61" s="77">
        <f t="shared" si="18"/>
        <v>0</v>
      </c>
    </row>
    <row r="62" spans="1:7" x14ac:dyDescent="0.25">
      <c r="A62" s="87" t="s">
        <v>363</v>
      </c>
      <c r="B62" s="86">
        <f t="shared" ref="B62:G62" si="19">SUM(B63:B67,B69:B70)</f>
        <v>0</v>
      </c>
      <c r="C62" s="86">
        <v>0</v>
      </c>
      <c r="D62" s="77">
        <f t="shared" si="17"/>
        <v>0</v>
      </c>
      <c r="E62" s="86">
        <f t="shared" si="19"/>
        <v>0</v>
      </c>
      <c r="F62" s="86">
        <f t="shared" si="19"/>
        <v>0</v>
      </c>
      <c r="G62" s="86">
        <f t="shared" si="19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f t="shared" si="17"/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f t="shared" si="17"/>
        <v>0</v>
      </c>
      <c r="E64" s="77">
        <v>0</v>
      </c>
      <c r="F64" s="77">
        <v>0</v>
      </c>
      <c r="G64" s="77">
        <f t="shared" ref="G64:G70" si="20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f t="shared" si="17"/>
        <v>0</v>
      </c>
      <c r="E65" s="77">
        <v>0</v>
      </c>
      <c r="F65" s="77">
        <v>0</v>
      </c>
      <c r="G65" s="77">
        <f t="shared" si="20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f t="shared" si="17"/>
        <v>0</v>
      </c>
      <c r="E66" s="77">
        <v>0</v>
      </c>
      <c r="F66" s="77">
        <v>0</v>
      </c>
      <c r="G66" s="77">
        <f t="shared" si="20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f t="shared" si="17"/>
        <v>0</v>
      </c>
      <c r="E67" s="77">
        <v>0</v>
      </c>
      <c r="F67" s="77">
        <v>0</v>
      </c>
      <c r="G67" s="77">
        <f t="shared" si="20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f t="shared" si="17"/>
        <v>0</v>
      </c>
      <c r="E68" s="77">
        <v>0</v>
      </c>
      <c r="F68" s="77">
        <v>0</v>
      </c>
      <c r="G68" s="77">
        <f t="shared" si="20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f t="shared" si="17"/>
        <v>0</v>
      </c>
      <c r="E69" s="77">
        <v>0</v>
      </c>
      <c r="F69" s="77">
        <v>0</v>
      </c>
      <c r="G69" s="77">
        <f t="shared" si="20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f t="shared" si="17"/>
        <v>0</v>
      </c>
      <c r="E70" s="77">
        <v>0</v>
      </c>
      <c r="F70" s="77">
        <v>0</v>
      </c>
      <c r="G70" s="77">
        <f t="shared" si="20"/>
        <v>0</v>
      </c>
    </row>
    <row r="71" spans="1:7" x14ac:dyDescent="0.25">
      <c r="A71" s="87" t="s">
        <v>372</v>
      </c>
      <c r="B71" s="86">
        <f t="shared" ref="B71:G71" si="21">SUM(B72:B74)</f>
        <v>0</v>
      </c>
      <c r="C71" s="86">
        <v>0</v>
      </c>
      <c r="D71" s="77">
        <f t="shared" si="17"/>
        <v>0</v>
      </c>
      <c r="E71" s="86">
        <f t="shared" si="21"/>
        <v>0</v>
      </c>
      <c r="F71" s="86">
        <f t="shared" si="21"/>
        <v>0</v>
      </c>
      <c r="G71" s="86">
        <f t="shared" si="21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f t="shared" si="17"/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f t="shared" si="17"/>
        <v>0</v>
      </c>
      <c r="E73" s="77">
        <v>0</v>
      </c>
      <c r="F73" s="77">
        <v>0</v>
      </c>
      <c r="G73" s="77">
        <f t="shared" ref="G73:G74" si="22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f t="shared" si="17"/>
        <v>0</v>
      </c>
      <c r="E74" s="77">
        <v>0</v>
      </c>
      <c r="F74" s="77">
        <v>0</v>
      </c>
      <c r="G74" s="77">
        <f t="shared" si="22"/>
        <v>0</v>
      </c>
    </row>
    <row r="75" spans="1:7" x14ac:dyDescent="0.25">
      <c r="A75" s="87" t="s">
        <v>376</v>
      </c>
      <c r="B75" s="86">
        <f t="shared" ref="B75:G75" si="23">SUM(B76:B82)</f>
        <v>886946.73</v>
      </c>
      <c r="C75" s="86">
        <f t="shared" si="23"/>
        <v>-431500</v>
      </c>
      <c r="D75" s="86">
        <f t="shared" si="23"/>
        <v>455446.73</v>
      </c>
      <c r="E75" s="86">
        <f t="shared" si="23"/>
        <v>0</v>
      </c>
      <c r="F75" s="86">
        <f t="shared" si="23"/>
        <v>0</v>
      </c>
      <c r="G75" s="86">
        <f t="shared" si="23"/>
        <v>455446.73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f>B76+C76</f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f t="shared" ref="D77:D82" si="24">B77+C77</f>
        <v>0</v>
      </c>
      <c r="E77" s="77">
        <v>0</v>
      </c>
      <c r="F77" s="77">
        <v>0</v>
      </c>
      <c r="G77" s="77">
        <f t="shared" ref="G77:G82" si="25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f t="shared" si="24"/>
        <v>0</v>
      </c>
      <c r="E78" s="77">
        <v>0</v>
      </c>
      <c r="F78" s="77">
        <v>0</v>
      </c>
      <c r="G78" s="77">
        <f t="shared" si="25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f t="shared" si="24"/>
        <v>0</v>
      </c>
      <c r="E79" s="77">
        <v>0</v>
      </c>
      <c r="F79" s="77">
        <v>0</v>
      </c>
      <c r="G79" s="77">
        <f t="shared" si="25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f t="shared" si="24"/>
        <v>0</v>
      </c>
      <c r="E80" s="77">
        <v>0</v>
      </c>
      <c r="F80" s="77">
        <v>0</v>
      </c>
      <c r="G80" s="77">
        <f t="shared" si="25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f t="shared" si="24"/>
        <v>0</v>
      </c>
      <c r="E81" s="77">
        <v>0</v>
      </c>
      <c r="F81" s="77">
        <v>0</v>
      </c>
      <c r="G81" s="77">
        <f t="shared" si="25"/>
        <v>0</v>
      </c>
    </row>
    <row r="82" spans="1:7" x14ac:dyDescent="0.25">
      <c r="A82" s="88" t="s">
        <v>383</v>
      </c>
      <c r="B82" s="77">
        <v>886946.73</v>
      </c>
      <c r="C82" s="77">
        <v>-431500</v>
      </c>
      <c r="D82" s="77">
        <f t="shared" si="24"/>
        <v>455446.73</v>
      </c>
      <c r="E82" s="77">
        <v>0</v>
      </c>
      <c r="F82" s="77">
        <v>0</v>
      </c>
      <c r="G82" s="77">
        <f t="shared" si="25"/>
        <v>455446.73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6">SUM(B85,B93,B103,B113,B123,B133,B137,B146,B150)</f>
        <v>0</v>
      </c>
      <c r="C84" s="86">
        <f t="shared" si="26"/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6"/>
        <v>0</v>
      </c>
    </row>
    <row r="85" spans="1:7" x14ac:dyDescent="0.25">
      <c r="A85" s="87" t="s">
        <v>311</v>
      </c>
      <c r="B85" s="86">
        <f t="shared" ref="B85:G85" si="27">SUM(B86:B92)</f>
        <v>0</v>
      </c>
      <c r="C85" s="86">
        <f t="shared" si="27"/>
        <v>0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86">
        <f t="shared" si="27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8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8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8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8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8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8"/>
        <v>0</v>
      </c>
    </row>
    <row r="93" spans="1:7" x14ac:dyDescent="0.25">
      <c r="A93" s="87" t="s">
        <v>319</v>
      </c>
      <c r="B93" s="86">
        <f t="shared" ref="B93:G93" si="29">SUM(B94:B102)</f>
        <v>0</v>
      </c>
      <c r="C93" s="86">
        <f t="shared" si="29"/>
        <v>0</v>
      </c>
      <c r="D93" s="86">
        <f t="shared" si="29"/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30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30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30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30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30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30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30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30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31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31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31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31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31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31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31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31"/>
        <v>0</v>
      </c>
    </row>
    <row r="113" spans="1:7" x14ac:dyDescent="0.25">
      <c r="A113" s="87" t="s">
        <v>339</v>
      </c>
      <c r="B113" s="86">
        <f t="shared" ref="B113:G113" si="32">SUM(B114:B122)</f>
        <v>0</v>
      </c>
      <c r="C113" s="86">
        <f t="shared" si="32"/>
        <v>0</v>
      </c>
      <c r="D113" s="86">
        <f t="shared" si="32"/>
        <v>0</v>
      </c>
      <c r="E113" s="86">
        <f t="shared" si="32"/>
        <v>0</v>
      </c>
      <c r="F113" s="86">
        <f t="shared" si="32"/>
        <v>0</v>
      </c>
      <c r="G113" s="86">
        <f t="shared" si="32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3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3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3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3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3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3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3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3"/>
        <v>0</v>
      </c>
    </row>
    <row r="123" spans="1:7" x14ac:dyDescent="0.25">
      <c r="A123" s="87" t="s">
        <v>349</v>
      </c>
      <c r="B123" s="86">
        <f t="shared" ref="B123:G123" si="34">SUM(B124:B132)</f>
        <v>0</v>
      </c>
      <c r="C123" s="86">
        <f t="shared" si="34"/>
        <v>0</v>
      </c>
      <c r="D123" s="86">
        <f t="shared" si="34"/>
        <v>0</v>
      </c>
      <c r="E123" s="86">
        <f t="shared" si="34"/>
        <v>0</v>
      </c>
      <c r="F123" s="86">
        <f t="shared" si="34"/>
        <v>0</v>
      </c>
      <c r="G123" s="86">
        <f t="shared" si="34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5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5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5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5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5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5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5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5"/>
        <v>0</v>
      </c>
    </row>
    <row r="133" spans="1:7" x14ac:dyDescent="0.25">
      <c r="A133" s="87" t="s">
        <v>359</v>
      </c>
      <c r="B133" s="86">
        <f t="shared" ref="B133:G133" si="36">SUM(B134:B136)</f>
        <v>0</v>
      </c>
      <c r="C133" s="86">
        <f t="shared" si="36"/>
        <v>0</v>
      </c>
      <c r="D133" s="86">
        <f t="shared" si="36"/>
        <v>0</v>
      </c>
      <c r="E133" s="86">
        <f t="shared" si="36"/>
        <v>0</v>
      </c>
      <c r="F133" s="86">
        <f t="shared" si="36"/>
        <v>0</v>
      </c>
      <c r="G133" s="86">
        <f t="shared" si="36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7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7"/>
        <v>0</v>
      </c>
    </row>
    <row r="137" spans="1:7" x14ac:dyDescent="0.25">
      <c r="A137" s="87" t="s">
        <v>363</v>
      </c>
      <c r="B137" s="86">
        <f t="shared" ref="B137:G137" si="38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9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9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9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9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9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9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9"/>
        <v>0</v>
      </c>
    </row>
    <row r="146" spans="1:7" x14ac:dyDescent="0.25">
      <c r="A146" s="87" t="s">
        <v>372</v>
      </c>
      <c r="B146" s="86">
        <f t="shared" ref="B146:G146" si="40">SUM(B147:B149)</f>
        <v>0</v>
      </c>
      <c r="C146" s="86">
        <f t="shared" si="40"/>
        <v>0</v>
      </c>
      <c r="D146" s="86">
        <f t="shared" si="40"/>
        <v>0</v>
      </c>
      <c r="E146" s="86">
        <f t="shared" si="40"/>
        <v>0</v>
      </c>
      <c r="F146" s="86">
        <f t="shared" si="40"/>
        <v>0</v>
      </c>
      <c r="G146" s="86">
        <f t="shared" si="40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41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41"/>
        <v>0</v>
      </c>
    </row>
    <row r="150" spans="1:7" x14ac:dyDescent="0.25">
      <c r="A150" s="87" t="s">
        <v>376</v>
      </c>
      <c r="B150" s="86">
        <f t="shared" ref="B150:G150" si="42">SUM(B151:B157)</f>
        <v>0</v>
      </c>
      <c r="C150" s="86">
        <f t="shared" si="42"/>
        <v>0</v>
      </c>
      <c r="D150" s="86">
        <f t="shared" si="42"/>
        <v>0</v>
      </c>
      <c r="E150" s="86">
        <f t="shared" si="42"/>
        <v>0</v>
      </c>
      <c r="F150" s="86">
        <f t="shared" si="42"/>
        <v>0</v>
      </c>
      <c r="G150" s="86">
        <f t="shared" si="42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3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3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3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3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3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44">B9+B84</f>
        <v>7998600.1600000001</v>
      </c>
      <c r="C159" s="93">
        <f>C9+C84</f>
        <v>0</v>
      </c>
      <c r="D159" s="93">
        <f>D9+D84</f>
        <v>7998600.1600000001</v>
      </c>
      <c r="E159" s="93">
        <f t="shared" si="44"/>
        <v>4573659.7299999995</v>
      </c>
      <c r="F159" s="93">
        <f t="shared" si="44"/>
        <v>4573659.7299999995</v>
      </c>
      <c r="G159" s="93">
        <f>G9+G84</f>
        <v>3424940.43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C9 G19:G27 B18:C18 G29:G37 B28:C28 B39:B47 B38 G49:G57 B48:F48 B59 B58:F58 B63:B70 B62 B75:F75 B94:F158 B93:C93 E93:F93 G11:G17 B61 G60 B83:F92 B159 E159:F159 B10 E10:G10 E40:G47 D38:F38 E59:G59 E63:G70 E62:F62 B71:B73 E71:F73 E61:G61 B76:B81 E77:F81 E39:G39 B74:C74 E74:F74 E76:F76 E9:G9 E18:F18 E28:F28" unlockedFormula="1"/>
    <ignoredError sqref="G18 G28 G38 G48 G58 G62 G71:G158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topLeftCell="A14" zoomScale="78" zoomScaleNormal="70" workbookViewId="0">
      <selection activeCell="G11" sqref="G1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7998600.1600000001</v>
      </c>
      <c r="C9" s="31">
        <f t="shared" ref="C9:G9" si="0">SUM(C10:C17)</f>
        <v>0</v>
      </c>
      <c r="D9" s="31">
        <f t="shared" si="0"/>
        <v>7998600.1600000001</v>
      </c>
      <c r="E9" s="31">
        <f t="shared" si="0"/>
        <v>4573659.7300000004</v>
      </c>
      <c r="F9" s="31">
        <f t="shared" si="0"/>
        <v>4573659.7300000004</v>
      </c>
      <c r="G9" s="31">
        <f t="shared" si="0"/>
        <v>3424940.4299999997</v>
      </c>
    </row>
    <row r="10" spans="1:7" x14ac:dyDescent="0.25">
      <c r="A10" s="65" t="s">
        <v>567</v>
      </c>
      <c r="B10" s="77">
        <v>7998600.1600000001</v>
      </c>
      <c r="C10" s="77">
        <v>0</v>
      </c>
      <c r="D10" s="77">
        <f>B10+C10</f>
        <v>7998600.1600000001</v>
      </c>
      <c r="E10" s="77">
        <v>4573659.7300000004</v>
      </c>
      <c r="F10" s="77">
        <v>4573659.7300000004</v>
      </c>
      <c r="G10" s="77">
        <f>D10-E10</f>
        <v>3424940.4299999997</v>
      </c>
    </row>
    <row r="11" spans="1:7" x14ac:dyDescent="0.25">
      <c r="A11" s="65"/>
      <c r="B11" s="77">
        <v>0</v>
      </c>
      <c r="C11" s="77">
        <v>0</v>
      </c>
      <c r="D11" s="77">
        <f t="shared" ref="D11:D17" si="1">B11+C11</f>
        <v>0</v>
      </c>
      <c r="E11" s="77">
        <v>0</v>
      </c>
      <c r="F11" s="77">
        <v>0</v>
      </c>
      <c r="G11" s="77">
        <v>0</v>
      </c>
    </row>
    <row r="12" spans="1:7" x14ac:dyDescent="0.25">
      <c r="A12" s="65"/>
      <c r="B12" s="77">
        <v>0</v>
      </c>
      <c r="C12" s="77">
        <v>0</v>
      </c>
      <c r="D12" s="77">
        <f t="shared" si="1"/>
        <v>0</v>
      </c>
      <c r="E12" s="77">
        <v>0</v>
      </c>
      <c r="F12" s="77">
        <v>0</v>
      </c>
      <c r="G12" s="77">
        <v>0</v>
      </c>
    </row>
    <row r="13" spans="1:7" x14ac:dyDescent="0.25">
      <c r="A13" s="65"/>
      <c r="B13" s="77">
        <v>0</v>
      </c>
      <c r="C13" s="77">
        <v>0</v>
      </c>
      <c r="D13" s="77">
        <f t="shared" si="1"/>
        <v>0</v>
      </c>
      <c r="E13" s="77">
        <v>0</v>
      </c>
      <c r="F13" s="77">
        <v>0</v>
      </c>
      <c r="G13" s="77">
        <v>0</v>
      </c>
    </row>
    <row r="14" spans="1:7" x14ac:dyDescent="0.25">
      <c r="A14" s="65"/>
      <c r="B14" s="77">
        <v>0</v>
      </c>
      <c r="C14" s="77">
        <v>0</v>
      </c>
      <c r="D14" s="77">
        <f t="shared" si="1"/>
        <v>0</v>
      </c>
      <c r="E14" s="77">
        <v>0</v>
      </c>
      <c r="F14" s="77">
        <v>0</v>
      </c>
      <c r="G14" s="77">
        <v>0</v>
      </c>
    </row>
    <row r="15" spans="1:7" x14ac:dyDescent="0.25">
      <c r="A15" s="65"/>
      <c r="B15" s="77">
        <v>0</v>
      </c>
      <c r="C15" s="77">
        <v>0</v>
      </c>
      <c r="D15" s="77">
        <f t="shared" si="1"/>
        <v>0</v>
      </c>
      <c r="E15" s="77">
        <v>0</v>
      </c>
      <c r="F15" s="77">
        <v>0</v>
      </c>
      <c r="G15" s="77">
        <v>0</v>
      </c>
    </row>
    <row r="16" spans="1:7" x14ac:dyDescent="0.25">
      <c r="A16" s="65"/>
      <c r="B16" s="77">
        <v>0</v>
      </c>
      <c r="C16" s="77">
        <v>0</v>
      </c>
      <c r="D16" s="77">
        <f t="shared" si="1"/>
        <v>0</v>
      </c>
      <c r="E16" s="77">
        <v>0</v>
      </c>
      <c r="F16" s="77">
        <v>0</v>
      </c>
      <c r="G16" s="77">
        <v>0</v>
      </c>
    </row>
    <row r="17" spans="1:7" x14ac:dyDescent="0.25">
      <c r="A17" s="65"/>
      <c r="B17" s="77">
        <v>0</v>
      </c>
      <c r="C17" s="77">
        <v>0</v>
      </c>
      <c r="D17" s="77">
        <f t="shared" si="1"/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2">SUM(C20:C27)</f>
        <v>0</v>
      </c>
      <c r="D19" s="4">
        <f t="shared" si="2"/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7998600.1600000001</v>
      </c>
      <c r="C29" s="4">
        <f t="shared" ref="C29:G29" si="3">SUM(C19,C9)</f>
        <v>0</v>
      </c>
      <c r="D29" s="4">
        <f t="shared" si="3"/>
        <v>7998600.1600000001</v>
      </c>
      <c r="E29" s="4">
        <f t="shared" si="3"/>
        <v>4573659.7300000004</v>
      </c>
      <c r="F29" s="4">
        <f t="shared" si="3"/>
        <v>4573659.7300000004</v>
      </c>
      <c r="G29" s="4">
        <f t="shared" si="3"/>
        <v>3424940.4299999997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29 C10 B11:C17 E11:G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46" zoomScale="62" zoomScaleNormal="94" workbookViewId="0">
      <selection activeCell="G22" sqref="G22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7998600.1600000001</v>
      </c>
      <c r="C9" s="31">
        <f t="shared" ref="C9:G9" si="0">SUM(C10,C19,C27,C37)</f>
        <v>0</v>
      </c>
      <c r="D9" s="31">
        <f t="shared" si="0"/>
        <v>7998600.1600000001</v>
      </c>
      <c r="E9" s="31">
        <f t="shared" si="0"/>
        <v>4573659.7300000004</v>
      </c>
      <c r="F9" s="31">
        <f t="shared" si="0"/>
        <v>4573659.7300000004</v>
      </c>
      <c r="G9" s="31">
        <f t="shared" si="0"/>
        <v>3424940.4299999997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7998600.1600000001</v>
      </c>
      <c r="C19" s="49">
        <f t="shared" ref="C19:G19" si="2">SUM(C20:C26)</f>
        <v>0</v>
      </c>
      <c r="D19" s="49">
        <f t="shared" si="2"/>
        <v>7998600.1600000001</v>
      </c>
      <c r="E19" s="49">
        <f t="shared" si="2"/>
        <v>4573659.7300000004</v>
      </c>
      <c r="F19" s="49">
        <f t="shared" si="2"/>
        <v>4573659.7300000004</v>
      </c>
      <c r="G19" s="49">
        <f t="shared" si="2"/>
        <v>3424940.4299999997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7998600.1600000001</v>
      </c>
      <c r="C21" s="49">
        <v>0</v>
      </c>
      <c r="D21" s="49">
        <f>B21+C21</f>
        <v>7998600.1600000001</v>
      </c>
      <c r="E21" s="49">
        <v>4573659.7300000004</v>
      </c>
      <c r="F21" s="49">
        <v>4573659.7300000004</v>
      </c>
      <c r="G21" s="49">
        <f>D21-E21</f>
        <v>3424940.4299999997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7998600.1600000001</v>
      </c>
      <c r="C77" s="4">
        <f t="shared" ref="C77:G77" si="10">C43+C9</f>
        <v>0</v>
      </c>
      <c r="D77" s="4">
        <f t="shared" si="10"/>
        <v>7998600.1600000001</v>
      </c>
      <c r="E77" s="4">
        <f t="shared" si="10"/>
        <v>4573659.7300000004</v>
      </c>
      <c r="F77" s="4">
        <f t="shared" si="10"/>
        <v>4573659.7300000004</v>
      </c>
      <c r="G77" s="4">
        <f t="shared" si="10"/>
        <v>3424940.4299999997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0 B22:G77 C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topLeftCell="A11" zoomScale="64" zoomScaleNormal="70" workbookViewId="0">
      <selection activeCell="E10" sqref="E10:F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4374015.6400000006</v>
      </c>
      <c r="C9" s="123">
        <f t="shared" ref="C9:G9" si="0">SUM(C10,C11,C12,C15,C16,C19)</f>
        <v>7000</v>
      </c>
      <c r="D9" s="123">
        <f t="shared" si="0"/>
        <v>4381015.6400000006</v>
      </c>
      <c r="E9" s="123">
        <f t="shared" si="0"/>
        <v>2090247.8</v>
      </c>
      <c r="F9" s="123">
        <f t="shared" si="0"/>
        <v>2090247.8</v>
      </c>
      <c r="G9" s="123">
        <f t="shared" si="0"/>
        <v>2290767.8400000008</v>
      </c>
    </row>
    <row r="10" spans="1:7" x14ac:dyDescent="0.25">
      <c r="A10" s="60" t="s">
        <v>441</v>
      </c>
      <c r="B10" s="77">
        <v>4374015.6400000006</v>
      </c>
      <c r="C10" s="77">
        <v>7000</v>
      </c>
      <c r="D10" s="77">
        <f>B10+C10</f>
        <v>4381015.6400000006</v>
      </c>
      <c r="E10" s="77">
        <v>2090247.8</v>
      </c>
      <c r="F10" s="77">
        <v>2090247.8</v>
      </c>
      <c r="G10" s="78">
        <f>D10-E10</f>
        <v>2290767.8400000008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4374015.6400000006</v>
      </c>
      <c r="C33" s="37">
        <f t="shared" ref="C33:G33" si="8">C21+C9</f>
        <v>7000</v>
      </c>
      <c r="D33" s="37">
        <f t="shared" si="8"/>
        <v>4381015.6400000006</v>
      </c>
      <c r="E33" s="37">
        <f t="shared" si="8"/>
        <v>2090247.8</v>
      </c>
      <c r="F33" s="37">
        <f t="shared" si="8"/>
        <v>2090247.8</v>
      </c>
      <c r="G33" s="37">
        <f t="shared" si="8"/>
        <v>2290767.8400000008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AGUA POTABLE VALTIERRILLA</cp:lastModifiedBy>
  <cp:revision/>
  <dcterms:created xsi:type="dcterms:W3CDTF">2023-03-16T22:14:51Z</dcterms:created>
  <dcterms:modified xsi:type="dcterms:W3CDTF">2023-10-19T17:38:47Z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