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 firstSheet="4" activeTab="9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</sheets>
  <externalReferences>
    <externalReference r:id="rId11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D10" i="10"/>
  <c r="F10" i="10"/>
  <c r="G10" i="10"/>
  <c r="G31" i="10"/>
  <c r="G30" i="10"/>
  <c r="G29" i="10"/>
  <c r="E21" i="10"/>
  <c r="G27" i="10"/>
  <c r="G26" i="10"/>
  <c r="G25" i="10"/>
  <c r="F21" i="10"/>
  <c r="C21" i="10"/>
  <c r="G23" i="10"/>
  <c r="G22" i="10"/>
  <c r="D21" i="10"/>
  <c r="B21" i="10"/>
  <c r="G19" i="10"/>
  <c r="G18" i="10"/>
  <c r="G17" i="10"/>
  <c r="B16" i="10"/>
  <c r="G15" i="10"/>
  <c r="G14" i="10"/>
  <c r="G13" i="10"/>
  <c r="G12" i="10" s="1"/>
  <c r="B12" i="10"/>
  <c r="F9" i="10"/>
  <c r="E9" i="10"/>
  <c r="D9" i="10"/>
  <c r="B9" i="10"/>
  <c r="A5" i="10"/>
  <c r="A2" i="10"/>
  <c r="F55" i="9"/>
  <c r="D55" i="9"/>
  <c r="G55" i="9" s="1"/>
  <c r="G75" i="9"/>
  <c r="G74" i="9"/>
  <c r="G71" i="9" s="1"/>
  <c r="G73" i="9"/>
  <c r="G72" i="9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G61" i="9" s="1"/>
  <c r="F61" i="9"/>
  <c r="E61" i="9"/>
  <c r="D61" i="9"/>
  <c r="C61" i="9"/>
  <c r="B61" i="9"/>
  <c r="G60" i="9"/>
  <c r="G59" i="9"/>
  <c r="G58" i="9"/>
  <c r="G57" i="9"/>
  <c r="G56" i="9"/>
  <c r="G54" i="9"/>
  <c r="F53" i="9"/>
  <c r="F43" i="9" s="1"/>
  <c r="E53" i="9"/>
  <c r="D53" i="9"/>
  <c r="C53" i="9"/>
  <c r="B53" i="9"/>
  <c r="B43" i="9" s="1"/>
  <c r="G52" i="9"/>
  <c r="G51" i="9"/>
  <c r="G50" i="9"/>
  <c r="G49" i="9"/>
  <c r="G48" i="9"/>
  <c r="G47" i="9"/>
  <c r="G46" i="9"/>
  <c r="G45" i="9"/>
  <c r="G44" i="9" s="1"/>
  <c r="F44" i="9"/>
  <c r="E44" i="9"/>
  <c r="D44" i="9"/>
  <c r="D43" i="9" s="1"/>
  <c r="C44" i="9"/>
  <c r="C43" i="9" s="1"/>
  <c r="B44" i="9"/>
  <c r="G41" i="9"/>
  <c r="G40" i="9"/>
  <c r="G39" i="9"/>
  <c r="G38" i="9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7" i="9" s="1"/>
  <c r="G28" i="9"/>
  <c r="F27" i="9"/>
  <c r="E27" i="9"/>
  <c r="D27" i="9"/>
  <c r="C27" i="9"/>
  <c r="B27" i="9"/>
  <c r="G26" i="9"/>
  <c r="G25" i="9"/>
  <c r="G24" i="9"/>
  <c r="G23" i="9"/>
  <c r="G22" i="9"/>
  <c r="G21" i="9"/>
  <c r="G20" i="9"/>
  <c r="F19" i="9"/>
  <c r="E19" i="9"/>
  <c r="E9" i="9" s="1"/>
  <c r="D19" i="9"/>
  <c r="C19" i="9"/>
  <c r="B19" i="9"/>
  <c r="G18" i="9"/>
  <c r="G17" i="9"/>
  <c r="G16" i="9"/>
  <c r="G15" i="9"/>
  <c r="G14" i="9"/>
  <c r="G13" i="9"/>
  <c r="G12" i="9"/>
  <c r="G11" i="9"/>
  <c r="F10" i="9"/>
  <c r="F9" i="9" s="1"/>
  <c r="E10" i="9"/>
  <c r="D10" i="9"/>
  <c r="C10" i="9"/>
  <c r="B10" i="9"/>
  <c r="B9" i="9" s="1"/>
  <c r="D9" i="9"/>
  <c r="A5" i="9"/>
  <c r="A2" i="9"/>
  <c r="F10" i="8"/>
  <c r="D10" i="8"/>
  <c r="G10" i="8" s="1"/>
  <c r="G27" i="8"/>
  <c r="G26" i="8"/>
  <c r="G25" i="8"/>
  <c r="G24" i="8"/>
  <c r="G23" i="8"/>
  <c r="G22" i="8"/>
  <c r="G19" i="8" s="1"/>
  <c r="G21" i="8"/>
  <c r="G20" i="8"/>
  <c r="F19" i="8"/>
  <c r="E19" i="8"/>
  <c r="D19" i="8"/>
  <c r="C19" i="8"/>
  <c r="B19" i="8"/>
  <c r="G17" i="8"/>
  <c r="G16" i="8"/>
  <c r="G15" i="8"/>
  <c r="G14" i="8"/>
  <c r="G13" i="8"/>
  <c r="G12" i="8"/>
  <c r="G11" i="8"/>
  <c r="F9" i="8"/>
  <c r="F29" i="8" s="1"/>
  <c r="E9" i="8"/>
  <c r="D9" i="8"/>
  <c r="D29" i="8" s="1"/>
  <c r="C9" i="8"/>
  <c r="C29" i="8" s="1"/>
  <c r="B9" i="8"/>
  <c r="B29" i="8" s="1"/>
  <c r="A5" i="8"/>
  <c r="A2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C150" i="7"/>
  <c r="B150" i="7"/>
  <c r="D150" i="7" s="1"/>
  <c r="D149" i="7"/>
  <c r="G149" i="7" s="1"/>
  <c r="D148" i="7"/>
  <c r="G148" i="7" s="1"/>
  <c r="D147" i="7"/>
  <c r="G147" i="7" s="1"/>
  <c r="G146" i="7" s="1"/>
  <c r="D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C137" i="7"/>
  <c r="B137" i="7"/>
  <c r="D136" i="7"/>
  <c r="G136" i="7" s="1"/>
  <c r="G135" i="7"/>
  <c r="D135" i="7"/>
  <c r="D134" i="7"/>
  <c r="G134" i="7" s="1"/>
  <c r="C133" i="7"/>
  <c r="B133" i="7"/>
  <c r="D133" i="7" s="1"/>
  <c r="G132" i="7"/>
  <c r="D132" i="7"/>
  <c r="D131" i="7"/>
  <c r="G131" i="7" s="1"/>
  <c r="G130" i="7"/>
  <c r="D130" i="7"/>
  <c r="D129" i="7"/>
  <c r="G129" i="7" s="1"/>
  <c r="G128" i="7"/>
  <c r="D128" i="7"/>
  <c r="D127" i="7"/>
  <c r="G127" i="7" s="1"/>
  <c r="G126" i="7"/>
  <c r="D126" i="7"/>
  <c r="D125" i="7"/>
  <c r="G125" i="7" s="1"/>
  <c r="G124" i="7"/>
  <c r="D124" i="7"/>
  <c r="D123" i="7"/>
  <c r="C123" i="7"/>
  <c r="B123" i="7"/>
  <c r="D122" i="7"/>
  <c r="G122" i="7" s="1"/>
  <c r="G121" i="7"/>
  <c r="D121" i="7"/>
  <c r="D120" i="7"/>
  <c r="G120" i="7" s="1"/>
  <c r="G119" i="7"/>
  <c r="D119" i="7"/>
  <c r="D118" i="7"/>
  <c r="G118" i="7" s="1"/>
  <c r="G117" i="7"/>
  <c r="D117" i="7"/>
  <c r="D116" i="7"/>
  <c r="G116" i="7" s="1"/>
  <c r="G115" i="7"/>
  <c r="D115" i="7"/>
  <c r="D114" i="7"/>
  <c r="G114" i="7" s="1"/>
  <c r="C113" i="7"/>
  <c r="B113" i="7"/>
  <c r="D113" i="7" s="1"/>
  <c r="G112" i="7"/>
  <c r="D112" i="7"/>
  <c r="D111" i="7"/>
  <c r="G111" i="7" s="1"/>
  <c r="G110" i="7"/>
  <c r="D110" i="7"/>
  <c r="D109" i="7"/>
  <c r="G109" i="7" s="1"/>
  <c r="G108" i="7"/>
  <c r="D108" i="7"/>
  <c r="D107" i="7"/>
  <c r="G107" i="7" s="1"/>
  <c r="G106" i="7"/>
  <c r="D106" i="7"/>
  <c r="D105" i="7"/>
  <c r="G105" i="7" s="1"/>
  <c r="G104" i="7"/>
  <c r="D104" i="7"/>
  <c r="D103" i="7"/>
  <c r="C103" i="7"/>
  <c r="B103" i="7"/>
  <c r="D102" i="7"/>
  <c r="G102" i="7" s="1"/>
  <c r="G101" i="7"/>
  <c r="D101" i="7"/>
  <c r="D100" i="7"/>
  <c r="G100" i="7" s="1"/>
  <c r="G99" i="7"/>
  <c r="D99" i="7"/>
  <c r="D98" i="7"/>
  <c r="G98" i="7" s="1"/>
  <c r="G97" i="7"/>
  <c r="D97" i="7"/>
  <c r="D96" i="7"/>
  <c r="G96" i="7" s="1"/>
  <c r="G95" i="7"/>
  <c r="D95" i="7"/>
  <c r="D94" i="7"/>
  <c r="G94" i="7" s="1"/>
  <c r="C93" i="7"/>
  <c r="B93" i="7"/>
  <c r="D93" i="7" s="1"/>
  <c r="G92" i="7"/>
  <c r="D92" i="7"/>
  <c r="D91" i="7"/>
  <c r="G91" i="7" s="1"/>
  <c r="G90" i="7"/>
  <c r="D90" i="7"/>
  <c r="D89" i="7"/>
  <c r="G89" i="7" s="1"/>
  <c r="G88" i="7"/>
  <c r="D88" i="7"/>
  <c r="D87" i="7"/>
  <c r="G87" i="7" s="1"/>
  <c r="G86" i="7"/>
  <c r="D86" i="7"/>
  <c r="D85" i="7"/>
  <c r="D84" i="7" s="1"/>
  <c r="C85" i="7"/>
  <c r="C84" i="7" s="1"/>
  <c r="B85" i="7"/>
  <c r="F84" i="7"/>
  <c r="E84" i="7"/>
  <c r="B84" i="7"/>
  <c r="G82" i="7"/>
  <c r="D82" i="7"/>
  <c r="D81" i="7"/>
  <c r="G81" i="7" s="1"/>
  <c r="G80" i="7"/>
  <c r="D80" i="7"/>
  <c r="D79" i="7"/>
  <c r="G79" i="7" s="1"/>
  <c r="G78" i="7"/>
  <c r="D78" i="7"/>
  <c r="D77" i="7"/>
  <c r="G77" i="7" s="1"/>
  <c r="G76" i="7"/>
  <c r="D76" i="7"/>
  <c r="D75" i="7"/>
  <c r="B75" i="7"/>
  <c r="D74" i="7"/>
  <c r="G74" i="7" s="1"/>
  <c r="G73" i="7"/>
  <c r="D73" i="7"/>
  <c r="D72" i="7"/>
  <c r="G72" i="7" s="1"/>
  <c r="D71" i="7"/>
  <c r="C71" i="7"/>
  <c r="B71" i="7"/>
  <c r="G70" i="7"/>
  <c r="D70" i="7"/>
  <c r="D69" i="7"/>
  <c r="G69" i="7" s="1"/>
  <c r="G68" i="7"/>
  <c r="D68" i="7"/>
  <c r="D67" i="7"/>
  <c r="G67" i="7" s="1"/>
  <c r="G66" i="7"/>
  <c r="D66" i="7"/>
  <c r="D65" i="7"/>
  <c r="G65" i="7" s="1"/>
  <c r="G64" i="7"/>
  <c r="D64" i="7"/>
  <c r="D63" i="7"/>
  <c r="G63" i="7" s="1"/>
  <c r="D62" i="7"/>
  <c r="C62" i="7"/>
  <c r="B62" i="7"/>
  <c r="G61" i="7"/>
  <c r="D61" i="7"/>
  <c r="D60" i="7"/>
  <c r="G60" i="7" s="1"/>
  <c r="G59" i="7"/>
  <c r="G58" i="7" s="1"/>
  <c r="E59" i="7"/>
  <c r="D59" i="7"/>
  <c r="F58" i="7"/>
  <c r="E58" i="7"/>
  <c r="C58" i="7"/>
  <c r="B58" i="7"/>
  <c r="D58" i="7" s="1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G50" i="7" s="1"/>
  <c r="G49" i="7"/>
  <c r="D49" i="7"/>
  <c r="F48" i="7"/>
  <c r="E48" i="7"/>
  <c r="C48" i="7"/>
  <c r="B48" i="7"/>
  <c r="D48" i="7" s="1"/>
  <c r="G47" i="7"/>
  <c r="D47" i="7"/>
  <c r="D46" i="7"/>
  <c r="G46" i="7" s="1"/>
  <c r="G45" i="7"/>
  <c r="D45" i="7"/>
  <c r="D44" i="7"/>
  <c r="G44" i="7" s="1"/>
  <c r="G43" i="7"/>
  <c r="D43" i="7"/>
  <c r="D42" i="7"/>
  <c r="G42" i="7" s="1"/>
  <c r="G41" i="7"/>
  <c r="D41" i="7"/>
  <c r="D40" i="7"/>
  <c r="G40" i="7" s="1"/>
  <c r="G38" i="7" s="1"/>
  <c r="G39" i="7"/>
  <c r="D39" i="7"/>
  <c r="F38" i="7"/>
  <c r="E38" i="7"/>
  <c r="C38" i="7"/>
  <c r="B38" i="7"/>
  <c r="D38" i="7" s="1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F28" i="7"/>
  <c r="E28" i="7"/>
  <c r="C28" i="7"/>
  <c r="B28" i="7"/>
  <c r="D28" i="7" s="1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G20" i="7" s="1"/>
  <c r="G18" i="7" s="1"/>
  <c r="G19" i="7"/>
  <c r="D19" i="7"/>
  <c r="F18" i="7"/>
  <c r="F9" i="7" s="1"/>
  <c r="F159" i="7" s="1"/>
  <c r="E18" i="7"/>
  <c r="C18" i="7"/>
  <c r="B18" i="7"/>
  <c r="D18" i="7" s="1"/>
  <c r="G17" i="7"/>
  <c r="D17" i="7"/>
  <c r="D16" i="7"/>
  <c r="G16" i="7" s="1"/>
  <c r="G15" i="7"/>
  <c r="D15" i="7"/>
  <c r="D14" i="7"/>
  <c r="G14" i="7" s="1"/>
  <c r="G13" i="7"/>
  <c r="D13" i="7"/>
  <c r="D12" i="7"/>
  <c r="G12" i="7" s="1"/>
  <c r="B11" i="7"/>
  <c r="B10" i="7" s="1"/>
  <c r="F10" i="7"/>
  <c r="E10" i="7"/>
  <c r="C10" i="7"/>
  <c r="C9" i="7" s="1"/>
  <c r="C159" i="7" s="1"/>
  <c r="E9" i="7"/>
  <c r="E159" i="7" s="1"/>
  <c r="A5" i="7"/>
  <c r="A2" i="7"/>
  <c r="G16" i="10" l="1"/>
  <c r="G28" i="10"/>
  <c r="G24" i="10"/>
  <c r="G21" i="10" s="1"/>
  <c r="C33" i="10"/>
  <c r="F33" i="10"/>
  <c r="E33" i="10"/>
  <c r="B33" i="10"/>
  <c r="G9" i="10"/>
  <c r="G37" i="9"/>
  <c r="G19" i="9"/>
  <c r="G10" i="9"/>
  <c r="D77" i="9"/>
  <c r="C9" i="9"/>
  <c r="C77" i="9" s="1"/>
  <c r="E43" i="9"/>
  <c r="E77" i="9" s="1"/>
  <c r="G53" i="9"/>
  <c r="G43" i="9" s="1"/>
  <c r="G77" i="9" s="1"/>
  <c r="G9" i="9"/>
  <c r="B77" i="9"/>
  <c r="F77" i="9"/>
  <c r="E29" i="8"/>
  <c r="G9" i="8"/>
  <c r="G29" i="8" s="1"/>
  <c r="D10" i="7"/>
  <c r="D9" i="7" s="1"/>
  <c r="D159" i="7" s="1"/>
  <c r="B9" i="7"/>
  <c r="B159" i="7" s="1"/>
  <c r="G75" i="7"/>
  <c r="G137" i="7"/>
  <c r="G150" i="7"/>
  <c r="G28" i="7"/>
  <c r="G48" i="7"/>
  <c r="G71" i="7"/>
  <c r="G85" i="7"/>
  <c r="G93" i="7"/>
  <c r="G113" i="7"/>
  <c r="G133" i="7"/>
  <c r="G62" i="7"/>
  <c r="G103" i="7"/>
  <c r="G123" i="7"/>
  <c r="D11" i="7"/>
  <c r="G11" i="7" s="1"/>
  <c r="G10" i="7" s="1"/>
  <c r="G9" i="7" s="1"/>
  <c r="G33" i="10" l="1"/>
  <c r="G84" i="7"/>
  <c r="G159" i="7" s="1"/>
  <c r="G15" i="6" l="1"/>
  <c r="F75" i="6"/>
  <c r="E75" i="6"/>
  <c r="D75" i="6"/>
  <c r="C75" i="6"/>
  <c r="B75" i="6"/>
  <c r="G74" i="6"/>
  <c r="G73" i="6"/>
  <c r="G75" i="6" s="1"/>
  <c r="G68" i="6"/>
  <c r="G67" i="6" s="1"/>
  <c r="F67" i="6"/>
  <c r="E67" i="6"/>
  <c r="D67" i="6"/>
  <c r="C67" i="6"/>
  <c r="B67" i="6"/>
  <c r="G63" i="6"/>
  <c r="G62" i="6"/>
  <c r="G61" i="6"/>
  <c r="G60" i="6"/>
  <c r="G59" i="6"/>
  <c r="F59" i="6"/>
  <c r="E59" i="6"/>
  <c r="D59" i="6"/>
  <c r="C59" i="6"/>
  <c r="B59" i="6"/>
  <c r="G58" i="6"/>
  <c r="G57" i="6"/>
  <c r="G56" i="6"/>
  <c r="G54" i="6" s="1"/>
  <c r="G55" i="6"/>
  <c r="E54" i="6"/>
  <c r="D54" i="6"/>
  <c r="C54" i="6"/>
  <c r="B54" i="6"/>
  <c r="G53" i="6"/>
  <c r="G52" i="6"/>
  <c r="G51" i="6"/>
  <c r="G50" i="6"/>
  <c r="G49" i="6"/>
  <c r="G48" i="6"/>
  <c r="G47" i="6"/>
  <c r="G46" i="6"/>
  <c r="F45" i="6"/>
  <c r="F65" i="6" s="1"/>
  <c r="E45" i="6"/>
  <c r="D45" i="6"/>
  <c r="C45" i="6"/>
  <c r="B45" i="6"/>
  <c r="B65" i="6" s="1"/>
  <c r="G39" i="6"/>
  <c r="G38" i="6"/>
  <c r="G37" i="6" s="1"/>
  <c r="F37" i="6"/>
  <c r="E37" i="6"/>
  <c r="D37" i="6"/>
  <c r="B37" i="6"/>
  <c r="G36" i="6"/>
  <c r="G35" i="6" s="1"/>
  <c r="G34" i="6"/>
  <c r="G33" i="6"/>
  <c r="G32" i="6"/>
  <c r="G31" i="6"/>
  <c r="G30" i="6"/>
  <c r="G28" i="6" s="1"/>
  <c r="G29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F16" i="6"/>
  <c r="F41" i="6" s="1"/>
  <c r="E16" i="6"/>
  <c r="E41" i="6" s="1"/>
  <c r="D16" i="6"/>
  <c r="D41" i="6" s="1"/>
  <c r="C16" i="6"/>
  <c r="C41" i="6" s="1"/>
  <c r="B16" i="6"/>
  <c r="B41" i="6" s="1"/>
  <c r="G14" i="6"/>
  <c r="G13" i="6"/>
  <c r="G12" i="6"/>
  <c r="G11" i="6"/>
  <c r="G10" i="6"/>
  <c r="G9" i="6"/>
  <c r="A4" i="6"/>
  <c r="A2" i="6"/>
  <c r="D70" i="5"/>
  <c r="C70" i="5"/>
  <c r="B70" i="5"/>
  <c r="D68" i="5"/>
  <c r="C68" i="5"/>
  <c r="B68" i="5"/>
  <c r="D64" i="5"/>
  <c r="C64" i="5"/>
  <c r="B64" i="5"/>
  <c r="D63" i="5"/>
  <c r="D72" i="5" s="1"/>
  <c r="D74" i="5" s="1"/>
  <c r="C63" i="5"/>
  <c r="C72" i="5" s="1"/>
  <c r="C74" i="5" s="1"/>
  <c r="B63" i="5"/>
  <c r="B72" i="5" s="1"/>
  <c r="B74" i="5" s="1"/>
  <c r="D55" i="5"/>
  <c r="C55" i="5"/>
  <c r="B55" i="5"/>
  <c r="D53" i="5"/>
  <c r="C53" i="5"/>
  <c r="B53" i="5"/>
  <c r="D49" i="5"/>
  <c r="C49" i="5"/>
  <c r="B49" i="5"/>
  <c r="D48" i="5"/>
  <c r="D57" i="5" s="1"/>
  <c r="D59" i="5" s="1"/>
  <c r="C48" i="5"/>
  <c r="C57" i="5" s="1"/>
  <c r="C59" i="5" s="1"/>
  <c r="B48" i="5"/>
  <c r="B57" i="5" s="1"/>
  <c r="B59" i="5" s="1"/>
  <c r="D40" i="5"/>
  <c r="C40" i="5"/>
  <c r="B40" i="5"/>
  <c r="D37" i="5"/>
  <c r="D44" i="5" s="1"/>
  <c r="D11" i="5" s="1"/>
  <c r="D8" i="5" s="1"/>
  <c r="D21" i="5" s="1"/>
  <c r="D23" i="5" s="1"/>
  <c r="D25" i="5" s="1"/>
  <c r="D33" i="5" s="1"/>
  <c r="C37" i="5"/>
  <c r="C44" i="5" s="1"/>
  <c r="C11" i="5" s="1"/>
  <c r="C8" i="5" s="1"/>
  <c r="C21" i="5" s="1"/>
  <c r="C23" i="5" s="1"/>
  <c r="C25" i="5" s="1"/>
  <c r="C33" i="5" s="1"/>
  <c r="B37" i="5"/>
  <c r="B44" i="5" s="1"/>
  <c r="B11" i="5" s="1"/>
  <c r="B8" i="5" s="1"/>
  <c r="B21" i="5" s="1"/>
  <c r="B23" i="5" s="1"/>
  <c r="B25" i="5" s="1"/>
  <c r="B33" i="5" s="1"/>
  <c r="D29" i="5"/>
  <c r="C29" i="5"/>
  <c r="B29" i="5"/>
  <c r="D17" i="5"/>
  <c r="C17" i="5"/>
  <c r="B17" i="5"/>
  <c r="D13" i="5"/>
  <c r="C13" i="5"/>
  <c r="A4" i="5"/>
  <c r="A2" i="5"/>
  <c r="K6" i="4"/>
  <c r="J6" i="4"/>
  <c r="I6" i="4"/>
  <c r="A4" i="4"/>
  <c r="A2" i="4"/>
  <c r="F70" i="6" l="1"/>
  <c r="E65" i="6"/>
  <c r="E70" i="6" s="1"/>
  <c r="C65" i="6"/>
  <c r="C70" i="6" s="1"/>
  <c r="G45" i="6"/>
  <c r="G65" i="6" s="1"/>
  <c r="D65" i="6"/>
  <c r="D70" i="6" s="1"/>
  <c r="B70" i="6"/>
  <c r="G16" i="6"/>
  <c r="G41" i="6"/>
  <c r="G20" i="3"/>
  <c r="C20" i="3"/>
  <c r="H20" i="3"/>
  <c r="F20" i="3"/>
  <c r="D20" i="3"/>
  <c r="E20" i="3"/>
  <c r="B6" i="3"/>
  <c r="A4" i="3"/>
  <c r="A2" i="3"/>
  <c r="F39" i="2"/>
  <c r="E39" i="2"/>
  <c r="B30" i="2"/>
  <c r="B32" i="2" s="1"/>
  <c r="F18" i="2"/>
  <c r="F30" i="2" s="1"/>
  <c r="E18" i="2"/>
  <c r="E30" i="2" s="1"/>
  <c r="C17" i="2"/>
  <c r="C32" i="2" s="1"/>
  <c r="B17" i="2"/>
  <c r="A4" i="2"/>
  <c r="A2" i="2"/>
  <c r="G70" i="6" l="1"/>
  <c r="G42" i="6"/>
  <c r="E50" i="2"/>
  <c r="E52" i="2" s="1"/>
  <c r="F50" i="2"/>
  <c r="F52" i="2" s="1"/>
  <c r="B18" i="3" l="1"/>
</calcChain>
</file>

<file path=xl/sharedStrings.xml><?xml version="1.0" encoding="utf-8"?>
<sst xmlns="http://schemas.openxmlformats.org/spreadsheetml/2006/main" count="584" uniqueCount="399">
  <si>
    <t>ESTADOS FINANCIEROS-DATOS GENERALES</t>
  </si>
  <si>
    <t>NOMBRE DEL ENTE PÚBLICO</t>
  </si>
  <si>
    <t>ENTIDAD FEDERATIVA</t>
  </si>
  <si>
    <t>MUNICIPIO</t>
  </si>
  <si>
    <t>AÑO DEL INFORME</t>
  </si>
  <si>
    <t>PERIODO DE INFORME</t>
  </si>
  <si>
    <t>SISTEMA DE AGUA POTABLE, ALCANTARILLADO Y SANEAMIENTO DE LA COMUNIDAD DE VALTIERRILLA DEL MUNICIPIO DE SALAMANCA, GTO.</t>
  </si>
  <si>
    <t>GUANAJUATO</t>
  </si>
  <si>
    <t>SALAMANCA</t>
  </si>
  <si>
    <t>SEGUNDO TRIMESTRE</t>
  </si>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</sst>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21" xfId="0" applyBorder="1" applyAlignment="1">
      <alignment vertical="center"/>
    </xf>
    <xf numFmtId="0" fontId="2" fillId="0" borderId="21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3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vertical="center" indent="3"/>
    </xf>
    <xf numFmtId="0" fontId="0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indent="3"/>
    </xf>
    <xf numFmtId="0" fontId="2" fillId="0" borderId="21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indent="3"/>
    </xf>
    <xf numFmtId="0" fontId="0" fillId="0" borderId="21" xfId="0" applyFill="1" applyBorder="1"/>
    <xf numFmtId="0" fontId="0" fillId="0" borderId="22" xfId="0" applyBorder="1"/>
    <xf numFmtId="0" fontId="0" fillId="0" borderId="22" xfId="0" applyBorder="1" applyAlignment="1">
      <alignment vertical="center"/>
    </xf>
    <xf numFmtId="0" fontId="0" fillId="0" borderId="0" xfId="0" applyAlignment="1">
      <alignment horizontal="left" indent="2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left" vertical="top" wrapText="1" indent="1"/>
      <protection locked="0"/>
    </xf>
    <xf numFmtId="0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Font="1" applyFill="1" applyBorder="1" applyAlignment="1" applyProtection="1">
      <alignment horizontal="left" vertical="top" wrapText="1" indent="2"/>
      <protection locked="0"/>
    </xf>
    <xf numFmtId="4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10" fillId="0" borderId="1" xfId="2" applyFont="1" applyFill="1" applyBorder="1" applyAlignment="1" applyProtection="1">
      <alignment horizontal="left" vertical="top" wrapText="1" indent="3"/>
      <protection locked="0"/>
    </xf>
    <xf numFmtId="4" fontId="10" fillId="0" borderId="1" xfId="3" applyNumberFormat="1" applyFont="1" applyFill="1" applyBorder="1" applyAlignment="1" applyProtection="1">
      <alignment horizontal="right" vertical="top" wrapText="1"/>
      <protection locked="0"/>
    </xf>
    <xf numFmtId="4" fontId="10" fillId="0" borderId="1" xfId="2" applyNumberFormat="1" applyFont="1" applyFill="1" applyBorder="1" applyAlignment="1" applyProtection="1">
      <alignment horizontal="right" vertical="top"/>
      <protection locked="0"/>
    </xf>
    <xf numFmtId="0" fontId="10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 wrapText="1"/>
      <protection locked="0"/>
    </xf>
    <xf numFmtId="0" fontId="10" fillId="0" borderId="1" xfId="3" applyNumberFormat="1" applyFont="1" applyFill="1" applyBorder="1" applyAlignment="1" applyProtection="1">
      <alignment horizontal="center" vertical="top"/>
      <protection locked="0"/>
    </xf>
    <xf numFmtId="0" fontId="10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/>
      <protection locked="0"/>
    </xf>
    <xf numFmtId="4" fontId="9" fillId="0" borderId="1" xfId="2" applyNumberFormat="1" applyFont="1" applyFill="1" applyBorder="1" applyAlignment="1" applyProtection="1">
      <alignment horizontal="right" vertical="top"/>
      <protection locked="0"/>
    </xf>
    <xf numFmtId="4" fontId="10" fillId="0" borderId="1" xfId="2" applyNumberFormat="1" applyFont="1" applyBorder="1" applyAlignment="1" applyProtection="1">
      <alignment horizontal="right" vertical="top" wrapText="1"/>
      <protection locked="0"/>
    </xf>
    <xf numFmtId="0" fontId="11" fillId="0" borderId="1" xfId="2" applyFont="1" applyFill="1" applyBorder="1" applyAlignment="1" applyProtection="1">
      <alignment horizontal="left" vertical="top" wrapText="1" indent="2"/>
      <protection locked="0"/>
    </xf>
    <xf numFmtId="0" fontId="10" fillId="0" borderId="1" xfId="2" applyFont="1" applyBorder="1" applyAlignment="1" applyProtection="1">
      <alignment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/>
      <protection locked="0"/>
    </xf>
    <xf numFmtId="0" fontId="10" fillId="0" borderId="1" xfId="2" applyFont="1" applyFill="1" applyBorder="1" applyAlignment="1" applyProtection="1">
      <alignment vertical="top" wrapText="1"/>
      <protection locked="0"/>
    </xf>
    <xf numFmtId="0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" xfId="2" applyNumberFormat="1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7"/>
    </xf>
    <xf numFmtId="0" fontId="0" fillId="2" borderId="23" xfId="0" applyFill="1" applyBorder="1"/>
    <xf numFmtId="0" fontId="0" fillId="0" borderId="21" xfId="0" applyBorder="1"/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/>
    <xf numFmtId="0" fontId="13" fillId="0" borderId="0" xfId="0" applyFont="1" applyFill="1" applyBorder="1" applyAlignment="1">
      <alignment horizontal="justify" vertical="center" wrapText="1"/>
    </xf>
    <xf numFmtId="0" fontId="3" fillId="0" borderId="22" xfId="0" applyFont="1" applyBorder="1"/>
    <xf numFmtId="44" fontId="8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left" indent="3"/>
    </xf>
    <xf numFmtId="0" fontId="0" fillId="2" borderId="23" xfId="0" applyFill="1" applyBorder="1" applyAlignment="1">
      <alignment vertical="center"/>
    </xf>
    <xf numFmtId="0" fontId="0" fillId="0" borderId="21" xfId="0" applyFill="1" applyBorder="1" applyAlignment="1" applyProtection="1">
      <alignment horizontal="left" vertical="center" indent="4"/>
      <protection locked="0"/>
    </xf>
    <xf numFmtId="164" fontId="0" fillId="0" borderId="21" xfId="0" applyNumberForma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left" vertical="center"/>
    </xf>
    <xf numFmtId="16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21" xfId="0" applyFont="1" applyFill="1" applyBorder="1" applyProtection="1">
      <protection locked="0"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Protection="1">
      <protection locked="0"/>
    </xf>
    <xf numFmtId="0" fontId="16" fillId="2" borderId="23" xfId="0" applyFont="1" applyFill="1" applyBorder="1" applyAlignment="1"/>
    <xf numFmtId="0" fontId="17" fillId="2" borderId="23" xfId="0" applyFont="1" applyFill="1" applyBorder="1" applyAlignment="1"/>
    <xf numFmtId="0" fontId="18" fillId="0" borderId="21" xfId="0" applyFont="1" applyFill="1" applyBorder="1" applyProtection="1">
      <protection locked="0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indent="3"/>
    </xf>
    <xf numFmtId="0" fontId="0" fillId="0" borderId="24" xfId="0" applyFill="1" applyBorder="1" applyAlignment="1">
      <alignment horizontal="left" vertical="center" indent="6"/>
    </xf>
    <xf numFmtId="0" fontId="0" fillId="0" borderId="24" xfId="0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vertical="center" indent="12"/>
    </xf>
    <xf numFmtId="0" fontId="17" fillId="2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4" xfId="0" applyFill="1" applyBorder="1" applyProtection="1">
      <protection locked="0"/>
    </xf>
    <xf numFmtId="0" fontId="17" fillId="2" borderId="23" xfId="0" applyFont="1" applyFill="1" applyBorder="1"/>
    <xf numFmtId="0" fontId="4" fillId="0" borderId="0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3"/>
    </xf>
    <xf numFmtId="0" fontId="19" fillId="0" borderId="0" xfId="0" applyFont="1"/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indent="3"/>
    </xf>
    <xf numFmtId="0" fontId="2" fillId="4" borderId="21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6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9"/>
    </xf>
    <xf numFmtId="0" fontId="0" fillId="4" borderId="21" xfId="0" applyFill="1" applyBorder="1" applyAlignment="1">
      <alignment horizontal="left" vertical="center" indent="3"/>
    </xf>
    <xf numFmtId="0" fontId="0" fillId="4" borderId="21" xfId="0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 indent="3"/>
    </xf>
    <xf numFmtId="0" fontId="0" fillId="4" borderId="21" xfId="0" applyFill="1" applyBorder="1" applyAlignment="1">
      <alignment horizontal="left" indent="9"/>
    </xf>
    <xf numFmtId="0" fontId="0" fillId="4" borderId="21" xfId="0" applyFill="1" applyBorder="1" applyAlignment="1">
      <alignment horizontal="left" indent="3"/>
    </xf>
    <xf numFmtId="0" fontId="2" fillId="4" borderId="21" xfId="0" applyFont="1" applyFill="1" applyBorder="1" applyAlignment="1">
      <alignment horizontal="left" indent="3"/>
    </xf>
    <xf numFmtId="4" fontId="2" fillId="4" borderId="21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8" fillId="0" borderId="21" xfId="0" applyNumberFormat="1" applyFont="1" applyBorder="1" applyProtection="1">
      <protection locked="0"/>
    </xf>
    <xf numFmtId="4" fontId="8" fillId="0" borderId="20" xfId="0" applyNumberFormat="1" applyFont="1" applyBorder="1" applyProtection="1">
      <protection locked="0"/>
    </xf>
    <xf numFmtId="4" fontId="8" fillId="0" borderId="19" xfId="0" applyNumberFormat="1" applyFont="1" applyBorder="1" applyProtection="1"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0" fontId="0" fillId="0" borderId="22" xfId="0" applyFont="1" applyBorder="1" applyAlignment="1">
      <alignment vertical="center"/>
    </xf>
    <xf numFmtId="0" fontId="0" fillId="0" borderId="0" xfId="0" applyFill="1" applyBorder="1"/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wrapText="1" indent="6"/>
    </xf>
    <xf numFmtId="0" fontId="2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/>
    </xf>
    <xf numFmtId="0" fontId="0" fillId="0" borderId="20" xfId="0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indent="3"/>
    </xf>
    <xf numFmtId="0" fontId="0" fillId="0" borderId="20" xfId="0" applyBorder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AGUA POTABLE, ALCANTARILLADO Y SANEAMIENTO DE LA COMUNIDAD DE VALTIERRILLA DEL MUNICIPIO DE SALAMANCA, GTO., Gobierno del Estado de Guanajuato (a)</v>
          </cell>
        </row>
        <row r="14">
          <cell r="C14" t="str">
            <v>Al 31 de diciembre de 2021 y al 30 de junio de 2022 (b)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5" sqref="C15"/>
    </sheetView>
  </sheetViews>
  <sheetFormatPr baseColWidth="10" defaultRowHeight="15" x14ac:dyDescent="0.25"/>
  <cols>
    <col min="1" max="1" width="3.42578125" customWidth="1"/>
    <col min="2" max="4" width="34.140625" customWidth="1"/>
    <col min="5" max="5" width="3.42578125" customWidth="1"/>
  </cols>
  <sheetData>
    <row r="1" spans="1:5" ht="29.25" customHeight="1" thickBot="1" x14ac:dyDescent="0.45">
      <c r="A1" s="2" t="s">
        <v>0</v>
      </c>
      <c r="B1" s="2"/>
      <c r="C1" s="2"/>
      <c r="D1" s="2"/>
      <c r="E1" s="2"/>
    </row>
    <row r="2" spans="1:5" x14ac:dyDescent="0.25">
      <c r="A2" s="4"/>
      <c r="B2" s="5"/>
      <c r="C2" s="5"/>
      <c r="D2" s="5"/>
      <c r="E2" s="6"/>
    </row>
    <row r="3" spans="1:5" ht="29.25" customHeight="1" x14ac:dyDescent="0.3">
      <c r="A3" s="7"/>
      <c r="B3" s="3" t="s">
        <v>1</v>
      </c>
      <c r="C3" s="13" t="s">
        <v>6</v>
      </c>
      <c r="D3" s="14"/>
      <c r="E3" s="15"/>
    </row>
    <row r="4" spans="1:5" x14ac:dyDescent="0.25">
      <c r="A4" s="7"/>
      <c r="B4" s="8"/>
      <c r="C4" s="8"/>
      <c r="D4" s="8"/>
      <c r="E4" s="9"/>
    </row>
    <row r="5" spans="1:5" ht="25.5" customHeight="1" x14ac:dyDescent="0.3">
      <c r="A5" s="7"/>
      <c r="B5" s="3" t="s">
        <v>2</v>
      </c>
      <c r="C5" s="16" t="s">
        <v>7</v>
      </c>
      <c r="D5" s="17"/>
      <c r="E5" s="18"/>
    </row>
    <row r="6" spans="1:5" x14ac:dyDescent="0.25">
      <c r="A6" s="7"/>
      <c r="B6" s="8"/>
      <c r="C6" s="8"/>
      <c r="D6" s="8"/>
      <c r="E6" s="9"/>
    </row>
    <row r="7" spans="1:5" ht="25.5" customHeight="1" x14ac:dyDescent="0.3">
      <c r="A7" s="7"/>
      <c r="B7" s="3" t="s">
        <v>3</v>
      </c>
      <c r="C7" s="16" t="s">
        <v>8</v>
      </c>
      <c r="D7" s="17"/>
      <c r="E7" s="18"/>
    </row>
    <row r="8" spans="1:5" x14ac:dyDescent="0.25">
      <c r="A8" s="7"/>
      <c r="B8" s="8"/>
      <c r="C8" s="8"/>
      <c r="D8" s="8"/>
      <c r="E8" s="9"/>
    </row>
    <row r="9" spans="1:5" ht="25.5" customHeight="1" x14ac:dyDescent="0.3">
      <c r="A9" s="7"/>
      <c r="B9" s="3" t="s">
        <v>4</v>
      </c>
      <c r="C9" s="16">
        <v>2022</v>
      </c>
      <c r="D9" s="17"/>
      <c r="E9" s="18"/>
    </row>
    <row r="10" spans="1:5" x14ac:dyDescent="0.25">
      <c r="A10" s="7"/>
      <c r="B10" s="8"/>
      <c r="C10" s="8"/>
      <c r="D10" s="8"/>
      <c r="E10" s="9"/>
    </row>
    <row r="11" spans="1:5" ht="25.5" customHeight="1" x14ac:dyDescent="0.3">
      <c r="A11" s="7"/>
      <c r="B11" s="3" t="s">
        <v>5</v>
      </c>
      <c r="C11" s="16" t="s">
        <v>9</v>
      </c>
      <c r="D11" s="17"/>
      <c r="E11" s="18"/>
    </row>
    <row r="12" spans="1:5" ht="15.75" thickBot="1" x14ac:dyDescent="0.3">
      <c r="A12" s="10"/>
      <c r="B12" s="11"/>
      <c r="C12" s="11"/>
      <c r="D12" s="11"/>
      <c r="E12" s="12"/>
    </row>
  </sheetData>
  <mergeCells count="6">
    <mergeCell ref="A1:E1"/>
    <mergeCell ref="C3:E3"/>
    <mergeCell ref="C5:E5"/>
    <mergeCell ref="C7:E7"/>
    <mergeCell ref="C9:E9"/>
    <mergeCell ref="C11:E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B18" workbookViewId="0">
      <selection activeCell="D34" sqref="D34"/>
    </sheetView>
  </sheetViews>
  <sheetFormatPr baseColWidth="10" defaultColWidth="0" defaultRowHeight="0" zeroHeight="1" x14ac:dyDescent="0.25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 ht="21" x14ac:dyDescent="0.25">
      <c r="A1" s="131" t="s">
        <v>383</v>
      </c>
      <c r="B1" s="119"/>
      <c r="C1" s="119"/>
      <c r="D1" s="119"/>
      <c r="E1" s="119"/>
      <c r="F1" s="119"/>
      <c r="G1" s="119"/>
    </row>
    <row r="2" spans="1:7" ht="15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3"/>
    </row>
    <row r="3" spans="1:7" ht="15" x14ac:dyDescent="0.25">
      <c r="A3" s="27" t="s">
        <v>246</v>
      </c>
      <c r="B3" s="28"/>
      <c r="C3" s="28"/>
      <c r="D3" s="28"/>
      <c r="E3" s="28"/>
      <c r="F3" s="28"/>
      <c r="G3" s="29"/>
    </row>
    <row r="4" spans="1:7" ht="15" x14ac:dyDescent="0.25">
      <c r="A4" s="27" t="s">
        <v>384</v>
      </c>
      <c r="B4" s="28"/>
      <c r="C4" s="28"/>
      <c r="D4" s="28"/>
      <c r="E4" s="28"/>
      <c r="F4" s="28"/>
      <c r="G4" s="29"/>
    </row>
    <row r="5" spans="1:7" ht="15" x14ac:dyDescent="0.25">
      <c r="A5" s="27" t="str">
        <f>TRIMESTRE</f>
        <v>Del 1 de enero al 30 de junio de 2022 (b)</v>
      </c>
      <c r="B5" s="28"/>
      <c r="C5" s="28"/>
      <c r="D5" s="28"/>
      <c r="E5" s="28"/>
      <c r="F5" s="28"/>
      <c r="G5" s="29"/>
    </row>
    <row r="6" spans="1:7" ht="15" x14ac:dyDescent="0.25">
      <c r="A6" s="30" t="s">
        <v>12</v>
      </c>
      <c r="B6" s="31"/>
      <c r="C6" s="31"/>
      <c r="D6" s="31"/>
      <c r="E6" s="31"/>
      <c r="F6" s="31"/>
      <c r="G6" s="32"/>
    </row>
    <row r="7" spans="1:7" ht="15" x14ac:dyDescent="0.25">
      <c r="A7" s="120" t="s">
        <v>385</v>
      </c>
      <c r="B7" s="135" t="s">
        <v>248</v>
      </c>
      <c r="C7" s="135"/>
      <c r="D7" s="135"/>
      <c r="E7" s="135"/>
      <c r="F7" s="135"/>
      <c r="G7" s="135" t="s">
        <v>249</v>
      </c>
    </row>
    <row r="8" spans="1:7" ht="30" x14ac:dyDescent="0.25">
      <c r="A8" s="122"/>
      <c r="B8" s="76" t="s">
        <v>250</v>
      </c>
      <c r="C8" s="169" t="s">
        <v>346</v>
      </c>
      <c r="D8" s="169" t="s">
        <v>181</v>
      </c>
      <c r="E8" s="169" t="s">
        <v>137</v>
      </c>
      <c r="F8" s="169" t="s">
        <v>153</v>
      </c>
      <c r="G8" s="170"/>
    </row>
    <row r="9" spans="1:7" ht="15" x14ac:dyDescent="0.25">
      <c r="A9" s="124" t="s">
        <v>386</v>
      </c>
      <c r="B9" s="171">
        <f>SUM(B10,B11,B12,B15,B16,B19)</f>
        <v>4374015.6399999997</v>
      </c>
      <c r="C9" s="171">
        <v>0</v>
      </c>
      <c r="D9" s="171">
        <f t="shared" ref="C9:F9" si="0">SUM(D10,D11,D12,D15,D16,D19)</f>
        <v>4374015.6399999997</v>
      </c>
      <c r="E9" s="171">
        <f t="shared" si="0"/>
        <v>1324233.8999999999</v>
      </c>
      <c r="F9" s="171">
        <f t="shared" si="0"/>
        <v>1324233.8999999999</v>
      </c>
      <c r="G9" s="171">
        <f>SUM(G10,G11,G12,G15,G16,G19)</f>
        <v>3049781.7399999998</v>
      </c>
    </row>
    <row r="10" spans="1:7" ht="15" x14ac:dyDescent="0.25">
      <c r="A10" s="102" t="s">
        <v>387</v>
      </c>
      <c r="B10" s="172">
        <v>4374015.6399999997</v>
      </c>
      <c r="C10" s="172">
        <v>0</v>
      </c>
      <c r="D10" s="172">
        <f>B10+C10</f>
        <v>4374015.6399999997</v>
      </c>
      <c r="E10" s="172">
        <v>1324233.8999999999</v>
      </c>
      <c r="F10" s="172">
        <f>E10</f>
        <v>1324233.8999999999</v>
      </c>
      <c r="G10" s="172">
        <f>D10-E10</f>
        <v>3049781.7399999998</v>
      </c>
    </row>
    <row r="11" spans="1:7" ht="15" x14ac:dyDescent="0.25">
      <c r="A11" s="102" t="s">
        <v>388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f>D11-E11</f>
        <v>0</v>
      </c>
    </row>
    <row r="12" spans="1:7" ht="15" x14ac:dyDescent="0.25">
      <c r="A12" s="102" t="s">
        <v>389</v>
      </c>
      <c r="B12" s="172">
        <f>B13+B14</f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f>G13+G14</f>
        <v>0</v>
      </c>
    </row>
    <row r="13" spans="1:7" ht="15" x14ac:dyDescent="0.25">
      <c r="A13" s="127" t="s">
        <v>390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f>D13-E13</f>
        <v>0</v>
      </c>
    </row>
    <row r="14" spans="1:7" ht="15" x14ac:dyDescent="0.25">
      <c r="A14" s="127" t="s">
        <v>391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f t="shared" ref="G14:G15" si="1">D14-E14</f>
        <v>0</v>
      </c>
    </row>
    <row r="15" spans="1:7" ht="15" x14ac:dyDescent="0.25">
      <c r="A15" s="102" t="s">
        <v>392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f t="shared" si="1"/>
        <v>0</v>
      </c>
    </row>
    <row r="16" spans="1:7" ht="15" x14ac:dyDescent="0.25">
      <c r="A16" s="164" t="s">
        <v>393</v>
      </c>
      <c r="B16" s="172">
        <f>B17+B18</f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f t="shared" ref="C16:G16" si="2">G17+G18</f>
        <v>0</v>
      </c>
    </row>
    <row r="17" spans="1:7" ht="15" x14ac:dyDescent="0.25">
      <c r="A17" s="127" t="s">
        <v>394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f>D17-E17</f>
        <v>0</v>
      </c>
    </row>
    <row r="18" spans="1:7" ht="15" x14ac:dyDescent="0.25">
      <c r="A18" s="127" t="s">
        <v>395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f>D18-E18</f>
        <v>0</v>
      </c>
    </row>
    <row r="19" spans="1:7" ht="15" x14ac:dyDescent="0.25">
      <c r="A19" s="102" t="s">
        <v>396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f>D19-E19</f>
        <v>0</v>
      </c>
    </row>
    <row r="20" spans="1:7" ht="15" x14ac:dyDescent="0.25">
      <c r="A20" s="37"/>
      <c r="B20" s="173"/>
      <c r="C20" s="173"/>
      <c r="D20" s="173"/>
      <c r="E20" s="173"/>
      <c r="F20" s="173"/>
      <c r="G20" s="173"/>
    </row>
    <row r="21" spans="1:7" s="84" customFormat="1" ht="15" x14ac:dyDescent="0.25">
      <c r="A21" s="174" t="s">
        <v>397</v>
      </c>
      <c r="B21" s="171">
        <f>SUM(B22,B23,B24,B27,B28,B31)</f>
        <v>0</v>
      </c>
      <c r="C21" s="171">
        <f t="shared" ref="C21:F21" si="3">SUM(C22,C23,C24,C27,C28,C31)</f>
        <v>0</v>
      </c>
      <c r="D21" s="171">
        <f t="shared" si="3"/>
        <v>0</v>
      </c>
      <c r="E21" s="171">
        <f t="shared" si="3"/>
        <v>0</v>
      </c>
      <c r="F21" s="171">
        <f t="shared" si="3"/>
        <v>0</v>
      </c>
      <c r="G21" s="171">
        <f>SUM(G22,G23,G24,G27,G28,G31)</f>
        <v>0</v>
      </c>
    </row>
    <row r="22" spans="1:7" s="84" customFormat="1" ht="15" x14ac:dyDescent="0.25">
      <c r="A22" s="102" t="s">
        <v>387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f>D22-E22</f>
        <v>0</v>
      </c>
    </row>
    <row r="23" spans="1:7" s="84" customFormat="1" ht="15" x14ac:dyDescent="0.25">
      <c r="A23" s="102" t="s">
        <v>388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f>D23-E23</f>
        <v>0</v>
      </c>
    </row>
    <row r="24" spans="1:7" s="84" customFormat="1" ht="15" x14ac:dyDescent="0.25">
      <c r="A24" s="102" t="s">
        <v>389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ref="C24:G24" si="4">G25+G26</f>
        <v>0</v>
      </c>
    </row>
    <row r="25" spans="1:7" s="84" customFormat="1" ht="15" x14ac:dyDescent="0.25">
      <c r="A25" s="127" t="s">
        <v>390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f>D25-E25</f>
        <v>0</v>
      </c>
    </row>
    <row r="26" spans="1:7" s="84" customFormat="1" ht="15" x14ac:dyDescent="0.25">
      <c r="A26" s="127" t="s">
        <v>391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f t="shared" ref="G26:G27" si="5">D26-E26</f>
        <v>0</v>
      </c>
    </row>
    <row r="27" spans="1:7" s="84" customFormat="1" ht="15" x14ac:dyDescent="0.25">
      <c r="A27" s="102" t="s">
        <v>392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f t="shared" si="5"/>
        <v>0</v>
      </c>
    </row>
    <row r="28" spans="1:7" s="84" customFormat="1" ht="15" x14ac:dyDescent="0.25">
      <c r="A28" s="164" t="s">
        <v>393</v>
      </c>
      <c r="B28" s="172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f t="shared" ref="C28:G28" si="6">G29+G30</f>
        <v>0</v>
      </c>
    </row>
    <row r="29" spans="1:7" s="84" customFormat="1" ht="15" x14ac:dyDescent="0.25">
      <c r="A29" s="127" t="s">
        <v>394</v>
      </c>
      <c r="B29" s="172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f>D29-E29</f>
        <v>0</v>
      </c>
    </row>
    <row r="30" spans="1:7" s="84" customFormat="1" ht="15" x14ac:dyDescent="0.25">
      <c r="A30" s="127" t="s">
        <v>395</v>
      </c>
      <c r="B30" s="172">
        <v>0</v>
      </c>
      <c r="C30" s="172">
        <v>0</v>
      </c>
      <c r="D30" s="172">
        <v>0</v>
      </c>
      <c r="E30" s="172">
        <v>0</v>
      </c>
      <c r="F30" s="172">
        <v>0</v>
      </c>
      <c r="G30" s="172">
        <f t="shared" ref="G30:G31" si="7">D30-E30</f>
        <v>0</v>
      </c>
    </row>
    <row r="31" spans="1:7" s="84" customFormat="1" ht="15" x14ac:dyDescent="0.25">
      <c r="A31" s="102" t="s">
        <v>396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f t="shared" si="7"/>
        <v>0</v>
      </c>
    </row>
    <row r="32" spans="1:7" ht="15" x14ac:dyDescent="0.25">
      <c r="A32" s="37"/>
      <c r="B32" s="173"/>
      <c r="C32" s="173"/>
      <c r="D32" s="173">
        <v>0</v>
      </c>
      <c r="E32" s="173"/>
      <c r="F32" s="173"/>
      <c r="G32" s="173"/>
    </row>
    <row r="33" spans="1:7" ht="15" x14ac:dyDescent="0.25">
      <c r="A33" s="43" t="s">
        <v>398</v>
      </c>
      <c r="B33" s="171">
        <f>B21+B9</f>
        <v>4374015.6399999997</v>
      </c>
      <c r="C33" s="171">
        <f t="shared" ref="C33:G33" si="8">C21+C9</f>
        <v>0</v>
      </c>
      <c r="D33" s="171">
        <v>0</v>
      </c>
      <c r="E33" s="171">
        <f t="shared" si="8"/>
        <v>1324233.8999999999</v>
      </c>
      <c r="F33" s="171">
        <f t="shared" si="8"/>
        <v>1324233.8999999999</v>
      </c>
      <c r="G33" s="171">
        <f t="shared" si="8"/>
        <v>3049781.7399999998</v>
      </c>
    </row>
    <row r="34" spans="1:7" ht="15" x14ac:dyDescent="0.25">
      <c r="A34" s="48"/>
      <c r="B34" s="175"/>
      <c r="C34" s="175"/>
      <c r="D34" s="175"/>
      <c r="E34" s="175"/>
      <c r="F34" s="175"/>
      <c r="G34" s="17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60"/>
  <sheetViews>
    <sheetView topLeftCell="A40" workbookViewId="0">
      <selection activeCell="A10" sqref="A10"/>
    </sheetView>
  </sheetViews>
  <sheetFormatPr baseColWidth="10" defaultColWidth="0" defaultRowHeight="0" zeroHeight="1" x14ac:dyDescent="0.25"/>
  <cols>
    <col min="1" max="1" width="60" style="49" customWidth="1"/>
    <col min="2" max="3" width="20" customWidth="1"/>
    <col min="4" max="4" width="60" style="49" customWidth="1"/>
    <col min="5" max="6" width="20" customWidth="1"/>
    <col min="7" max="16384" width="10.7109375" hidden="1"/>
  </cols>
  <sheetData>
    <row r="1" spans="1:6" s="20" customFormat="1" ht="37.5" customHeight="1" x14ac:dyDescent="0.25">
      <c r="A1" s="19" t="s">
        <v>10</v>
      </c>
      <c r="B1" s="19"/>
      <c r="C1" s="19"/>
      <c r="D1" s="19"/>
      <c r="E1" s="19"/>
      <c r="F1" s="19"/>
    </row>
    <row r="2" spans="1:6" ht="15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3"/>
    </row>
    <row r="3" spans="1:6" ht="15" x14ac:dyDescent="0.25">
      <c r="A3" s="24" t="s">
        <v>11</v>
      </c>
      <c r="B3" s="25"/>
      <c r="C3" s="25"/>
      <c r="D3" s="25"/>
      <c r="E3" s="25"/>
      <c r="F3" s="26"/>
    </row>
    <row r="4" spans="1:6" ht="15" x14ac:dyDescent="0.25">
      <c r="A4" s="27" t="str">
        <f>PERIODO_INFORME</f>
        <v>Al 31 de diciembre de 2021 y al 30 de junio de 2022 (b)</v>
      </c>
      <c r="B4" s="28"/>
      <c r="C4" s="28"/>
      <c r="D4" s="28"/>
      <c r="E4" s="28"/>
      <c r="F4" s="29"/>
    </row>
    <row r="5" spans="1:6" ht="15" x14ac:dyDescent="0.25">
      <c r="A5" s="30" t="s">
        <v>12</v>
      </c>
      <c r="B5" s="31"/>
      <c r="C5" s="31"/>
      <c r="D5" s="31"/>
      <c r="E5" s="31"/>
      <c r="F5" s="32"/>
    </row>
    <row r="6" spans="1:6" s="34" customFormat="1" ht="15" x14ac:dyDescent="0.25">
      <c r="A6" s="50" t="s">
        <v>21</v>
      </c>
      <c r="B6" s="50">
        <v>2022</v>
      </c>
      <c r="C6" s="50">
        <v>2021</v>
      </c>
      <c r="D6" s="50" t="s">
        <v>21</v>
      </c>
      <c r="E6" s="50">
        <v>2022</v>
      </c>
      <c r="F6" s="50">
        <v>2021</v>
      </c>
    </row>
    <row r="7" spans="1:6" ht="15" x14ac:dyDescent="0.25">
      <c r="A7" s="51" t="s">
        <v>14</v>
      </c>
      <c r="B7" s="52"/>
      <c r="C7" s="52"/>
      <c r="D7" s="51" t="s">
        <v>15</v>
      </c>
      <c r="E7" s="52"/>
      <c r="F7" s="52"/>
    </row>
    <row r="8" spans="1:6" ht="15" x14ac:dyDescent="0.25">
      <c r="A8" s="53" t="s">
        <v>16</v>
      </c>
      <c r="B8" s="54"/>
      <c r="C8" s="52"/>
      <c r="D8" s="53" t="s">
        <v>17</v>
      </c>
      <c r="E8" s="52"/>
      <c r="F8" s="52"/>
    </row>
    <row r="9" spans="1:6" ht="15" x14ac:dyDescent="0.25">
      <c r="A9" s="55" t="s">
        <v>22</v>
      </c>
      <c r="B9" s="56">
        <v>122746.85</v>
      </c>
      <c r="C9" s="56">
        <v>369079.31</v>
      </c>
      <c r="D9" s="55" t="s">
        <v>23</v>
      </c>
      <c r="E9" s="56">
        <v>294867.02</v>
      </c>
      <c r="F9" s="57">
        <v>31728.46</v>
      </c>
    </row>
    <row r="10" spans="1:6" ht="15" x14ac:dyDescent="0.25">
      <c r="A10" s="55" t="s">
        <v>24</v>
      </c>
      <c r="B10" s="56">
        <v>-318690.03000000003</v>
      </c>
      <c r="C10" s="56">
        <v>-183286.36</v>
      </c>
      <c r="D10" s="55" t="s">
        <v>25</v>
      </c>
      <c r="E10" s="56"/>
      <c r="F10" s="57"/>
    </row>
    <row r="11" spans="1:6" ht="15" x14ac:dyDescent="0.25">
      <c r="A11" s="55" t="s">
        <v>26</v>
      </c>
      <c r="B11" s="56">
        <v>0</v>
      </c>
      <c r="C11" s="56">
        <v>0</v>
      </c>
      <c r="D11" s="55" t="s">
        <v>27</v>
      </c>
      <c r="E11" s="56"/>
      <c r="F11" s="57"/>
    </row>
    <row r="12" spans="1:6" ht="15" x14ac:dyDescent="0.25">
      <c r="A12" s="55" t="s">
        <v>28</v>
      </c>
      <c r="B12" s="56">
        <v>0</v>
      </c>
      <c r="C12" s="56">
        <v>0</v>
      </c>
      <c r="D12" s="55" t="s">
        <v>29</v>
      </c>
      <c r="E12" s="56"/>
      <c r="F12" s="57"/>
    </row>
    <row r="13" spans="1:6" ht="15" x14ac:dyDescent="0.25">
      <c r="A13" s="55" t="s">
        <v>30</v>
      </c>
      <c r="B13" s="56">
        <v>0</v>
      </c>
      <c r="C13" s="56">
        <v>0</v>
      </c>
      <c r="D13" s="55" t="s">
        <v>31</v>
      </c>
      <c r="E13" s="56"/>
      <c r="F13" s="56"/>
    </row>
    <row r="14" spans="1:6" ht="30" x14ac:dyDescent="0.25">
      <c r="A14" s="55" t="s">
        <v>32</v>
      </c>
      <c r="B14" s="56">
        <v>0</v>
      </c>
      <c r="C14" s="56">
        <v>0</v>
      </c>
      <c r="D14" s="55" t="s">
        <v>33</v>
      </c>
      <c r="E14" s="56"/>
      <c r="F14" s="57"/>
    </row>
    <row r="15" spans="1:6" ht="15" x14ac:dyDescent="0.25">
      <c r="A15" s="55" t="s">
        <v>34</v>
      </c>
      <c r="B15" s="56">
        <v>0</v>
      </c>
      <c r="C15" s="56">
        <v>0</v>
      </c>
      <c r="D15" s="55" t="s">
        <v>35</v>
      </c>
      <c r="E15" s="56"/>
      <c r="F15" s="57"/>
    </row>
    <row r="16" spans="1:6" ht="15" x14ac:dyDescent="0.25">
      <c r="A16" s="58"/>
      <c r="B16" s="52"/>
      <c r="C16" s="52"/>
      <c r="D16" s="55" t="s">
        <v>36</v>
      </c>
      <c r="E16" s="56"/>
      <c r="F16" s="57"/>
    </row>
    <row r="17" spans="1:6" ht="15" x14ac:dyDescent="0.25">
      <c r="A17" s="53" t="s">
        <v>37</v>
      </c>
      <c r="B17" s="59">
        <f>B9+B10</f>
        <v>-195943.18000000002</v>
      </c>
      <c r="C17" s="59">
        <f>C9+C10</f>
        <v>185792.95</v>
      </c>
      <c r="D17" s="58"/>
      <c r="E17" s="60"/>
      <c r="F17" s="61"/>
    </row>
    <row r="18" spans="1:6" ht="15" x14ac:dyDescent="0.25">
      <c r="A18" s="62"/>
      <c r="B18" s="52"/>
      <c r="C18" s="52"/>
      <c r="D18" s="53" t="s">
        <v>38</v>
      </c>
      <c r="E18" s="63">
        <f>E9</f>
        <v>294867.02</v>
      </c>
      <c r="F18" s="64">
        <f>F9</f>
        <v>31728.46</v>
      </c>
    </row>
    <row r="19" spans="1:6" ht="15" x14ac:dyDescent="0.25">
      <c r="A19" s="53" t="s">
        <v>18</v>
      </c>
      <c r="B19" s="52"/>
      <c r="C19" s="52"/>
      <c r="D19" s="62"/>
      <c r="E19" s="52"/>
      <c r="F19" s="61"/>
    </row>
    <row r="20" spans="1:6" ht="15" x14ac:dyDescent="0.25">
      <c r="A20" s="55" t="s">
        <v>39</v>
      </c>
      <c r="B20" s="56">
        <v>0</v>
      </c>
      <c r="C20" s="56">
        <v>0</v>
      </c>
      <c r="D20" s="53" t="s">
        <v>19</v>
      </c>
      <c r="E20" s="52"/>
      <c r="F20" s="52"/>
    </row>
    <row r="21" spans="1:6" ht="15" x14ac:dyDescent="0.25">
      <c r="A21" s="55" t="s">
        <v>40</v>
      </c>
      <c r="B21" s="56">
        <v>0</v>
      </c>
      <c r="C21" s="56">
        <v>0</v>
      </c>
      <c r="D21" s="55" t="s">
        <v>41</v>
      </c>
      <c r="E21" s="56"/>
      <c r="F21" s="57"/>
    </row>
    <row r="22" spans="1:6" ht="30" x14ac:dyDescent="0.25">
      <c r="A22" s="55" t="s">
        <v>42</v>
      </c>
      <c r="B22" s="56">
        <v>0</v>
      </c>
      <c r="C22" s="56">
        <v>0</v>
      </c>
      <c r="D22" s="55" t="s">
        <v>43</v>
      </c>
      <c r="E22" s="56"/>
      <c r="F22" s="57"/>
    </row>
    <row r="23" spans="1:6" ht="15" x14ac:dyDescent="0.25">
      <c r="A23" s="55" t="s">
        <v>44</v>
      </c>
      <c r="B23" s="56"/>
      <c r="C23" s="56">
        <v>0</v>
      </c>
      <c r="D23" s="55" t="s">
        <v>45</v>
      </c>
      <c r="E23" s="56"/>
      <c r="F23" s="57"/>
    </row>
    <row r="24" spans="1:6" ht="15" x14ac:dyDescent="0.25">
      <c r="A24" s="55" t="s">
        <v>46</v>
      </c>
      <c r="B24" s="56">
        <v>0</v>
      </c>
      <c r="C24" s="56">
        <v>0</v>
      </c>
      <c r="D24" s="55" t="s">
        <v>47</v>
      </c>
      <c r="E24" s="56"/>
      <c r="F24" s="57"/>
    </row>
    <row r="25" spans="1:6" ht="30" x14ac:dyDescent="0.25">
      <c r="A25" s="55" t="s">
        <v>48</v>
      </c>
      <c r="B25" s="56">
        <v>0</v>
      </c>
      <c r="C25" s="56">
        <v>0</v>
      </c>
      <c r="D25" s="55" t="s">
        <v>49</v>
      </c>
      <c r="E25" s="56"/>
      <c r="F25" s="57"/>
    </row>
    <row r="26" spans="1:6" ht="15" x14ac:dyDescent="0.25">
      <c r="A26" s="55" t="s">
        <v>50</v>
      </c>
      <c r="B26" s="56">
        <v>0</v>
      </c>
      <c r="C26" s="56">
        <v>0</v>
      </c>
      <c r="D26" s="55" t="s">
        <v>51</v>
      </c>
      <c r="E26" s="56"/>
      <c r="F26" s="57"/>
    </row>
    <row r="27" spans="1:6" ht="15" x14ac:dyDescent="0.25">
      <c r="A27" s="55" t="s">
        <v>52</v>
      </c>
      <c r="B27" s="56">
        <v>0</v>
      </c>
      <c r="C27" s="56">
        <v>0</v>
      </c>
      <c r="D27" s="58"/>
      <c r="E27" s="52"/>
      <c r="F27" s="61"/>
    </row>
    <row r="28" spans="1:6" ht="15" x14ac:dyDescent="0.25">
      <c r="A28" s="55" t="s">
        <v>53</v>
      </c>
      <c r="B28" s="65">
        <v>0</v>
      </c>
      <c r="C28" s="56">
        <v>0</v>
      </c>
      <c r="D28" s="53" t="s">
        <v>54</v>
      </c>
      <c r="E28" s="59"/>
      <c r="F28" s="64"/>
    </row>
    <row r="29" spans="1:6" ht="15" x14ac:dyDescent="0.25">
      <c r="A29" s="58"/>
      <c r="B29" s="52"/>
      <c r="C29" s="52"/>
      <c r="D29" s="58"/>
      <c r="E29" s="52"/>
      <c r="F29" s="61"/>
    </row>
    <row r="30" spans="1:6" ht="15" x14ac:dyDescent="0.25">
      <c r="A30" s="53" t="s">
        <v>55</v>
      </c>
      <c r="B30" s="59">
        <f>B23</f>
        <v>0</v>
      </c>
      <c r="C30" s="59">
        <v>0</v>
      </c>
      <c r="D30" s="66" t="s">
        <v>56</v>
      </c>
      <c r="E30" s="59">
        <f>E18</f>
        <v>294867.02</v>
      </c>
      <c r="F30" s="64">
        <f>F18</f>
        <v>31728.46</v>
      </c>
    </row>
    <row r="31" spans="1:6" ht="15" x14ac:dyDescent="0.25">
      <c r="A31" s="62"/>
      <c r="B31" s="52"/>
      <c r="C31" s="52"/>
      <c r="D31" s="62"/>
      <c r="E31" s="52"/>
      <c r="F31" s="61"/>
    </row>
    <row r="32" spans="1:6" ht="15" x14ac:dyDescent="0.25">
      <c r="A32" s="53" t="s">
        <v>57</v>
      </c>
      <c r="B32" s="59">
        <f>B30+B17</f>
        <v>-195943.18000000002</v>
      </c>
      <c r="C32" s="59">
        <f>C17</f>
        <v>185792.95</v>
      </c>
      <c r="D32" s="51" t="s">
        <v>20</v>
      </c>
      <c r="E32" s="52"/>
      <c r="F32" s="52"/>
    </row>
    <row r="33" spans="1:6" ht="15" x14ac:dyDescent="0.25">
      <c r="A33" s="67"/>
      <c r="B33" s="68"/>
      <c r="C33" s="69"/>
      <c r="D33" s="62"/>
      <c r="E33" s="52"/>
      <c r="F33" s="52"/>
    </row>
    <row r="34" spans="1:6" ht="15" x14ac:dyDescent="0.25">
      <c r="A34" s="70"/>
      <c r="B34" s="68"/>
      <c r="C34" s="69"/>
      <c r="D34" s="53" t="s">
        <v>58</v>
      </c>
      <c r="E34" s="59"/>
      <c r="F34" s="64"/>
    </row>
    <row r="35" spans="1:6" ht="15" x14ac:dyDescent="0.25">
      <c r="A35" s="70"/>
      <c r="B35" s="68"/>
      <c r="C35" s="69"/>
      <c r="D35" s="55" t="s">
        <v>59</v>
      </c>
      <c r="E35" s="56"/>
      <c r="F35" s="57"/>
    </row>
    <row r="36" spans="1:6" ht="15" x14ac:dyDescent="0.25">
      <c r="A36" s="70"/>
      <c r="B36" s="68"/>
      <c r="C36" s="69"/>
      <c r="D36" s="55" t="s">
        <v>60</v>
      </c>
      <c r="E36" s="56"/>
      <c r="F36" s="57"/>
    </row>
    <row r="37" spans="1:6" ht="15" x14ac:dyDescent="0.25">
      <c r="A37" s="70"/>
      <c r="B37" s="68"/>
      <c r="C37" s="69"/>
      <c r="D37" s="55" t="s">
        <v>61</v>
      </c>
      <c r="E37" s="56"/>
      <c r="F37" s="57"/>
    </row>
    <row r="38" spans="1:6" ht="15" x14ac:dyDescent="0.25">
      <c r="A38" s="70"/>
      <c r="B38" s="68"/>
      <c r="C38" s="69"/>
      <c r="D38" s="58"/>
      <c r="E38" s="52"/>
      <c r="F38" s="61"/>
    </row>
    <row r="39" spans="1:6" ht="15" x14ac:dyDescent="0.25">
      <c r="A39" s="70"/>
      <c r="B39" s="68"/>
      <c r="C39" s="69"/>
      <c r="D39" s="53" t="s">
        <v>62</v>
      </c>
      <c r="E39" s="59">
        <f>E40+E41</f>
        <v>-490810.19999999995</v>
      </c>
      <c r="F39" s="64">
        <f>F40+F41</f>
        <v>154064.49000000002</v>
      </c>
    </row>
    <row r="40" spans="1:6" ht="15" x14ac:dyDescent="0.25">
      <c r="A40" s="70"/>
      <c r="B40" s="68"/>
      <c r="C40" s="69"/>
      <c r="D40" s="55" t="s">
        <v>63</v>
      </c>
      <c r="E40" s="56">
        <v>-575521.98</v>
      </c>
      <c r="F40" s="64">
        <v>138623.89000000001</v>
      </c>
    </row>
    <row r="41" spans="1:6" ht="15" x14ac:dyDescent="0.25">
      <c r="A41" s="70"/>
      <c r="B41" s="68"/>
      <c r="C41" s="69"/>
      <c r="D41" s="55" t="s">
        <v>64</v>
      </c>
      <c r="E41" s="56">
        <v>84711.78</v>
      </c>
      <c r="F41" s="57">
        <v>15440.6</v>
      </c>
    </row>
    <row r="42" spans="1:6" ht="15" x14ac:dyDescent="0.25">
      <c r="A42" s="70"/>
      <c r="B42" s="68"/>
      <c r="C42" s="69"/>
      <c r="D42" s="55" t="s">
        <v>65</v>
      </c>
      <c r="E42" s="56"/>
      <c r="F42" s="57"/>
    </row>
    <row r="43" spans="1:6" ht="15" x14ac:dyDescent="0.25">
      <c r="A43" s="70"/>
      <c r="B43" s="68"/>
      <c r="C43" s="69"/>
      <c r="D43" s="55" t="s">
        <v>66</v>
      </c>
      <c r="E43" s="56"/>
      <c r="F43" s="57"/>
    </row>
    <row r="44" spans="1:6" ht="15" x14ac:dyDescent="0.25">
      <c r="A44" s="70"/>
      <c r="B44" s="68"/>
      <c r="C44" s="69"/>
      <c r="D44" s="55" t="s">
        <v>67</v>
      </c>
      <c r="E44" s="56"/>
      <c r="F44" s="57"/>
    </row>
    <row r="45" spans="1:6" ht="15" x14ac:dyDescent="0.25">
      <c r="A45" s="70"/>
      <c r="B45" s="68"/>
      <c r="C45" s="69"/>
      <c r="D45" s="58"/>
      <c r="E45" s="52"/>
      <c r="F45" s="61"/>
    </row>
    <row r="46" spans="1:6" ht="30" x14ac:dyDescent="0.25">
      <c r="A46" s="70"/>
      <c r="B46" s="71"/>
      <c r="C46" s="69"/>
      <c r="D46" s="53" t="s">
        <v>68</v>
      </c>
      <c r="E46" s="59"/>
      <c r="F46" s="64"/>
    </row>
    <row r="47" spans="1:6" ht="15" x14ac:dyDescent="0.25">
      <c r="A47" s="67"/>
      <c r="B47" s="68"/>
      <c r="C47" s="69"/>
      <c r="D47" s="55" t="s">
        <v>69</v>
      </c>
      <c r="E47" s="56"/>
      <c r="F47" s="57"/>
    </row>
    <row r="48" spans="1:6" ht="15" x14ac:dyDescent="0.25">
      <c r="A48" s="67"/>
      <c r="B48" s="68"/>
      <c r="C48" s="69"/>
      <c r="D48" s="55" t="s">
        <v>70</v>
      </c>
      <c r="E48" s="56"/>
      <c r="F48" s="57"/>
    </row>
    <row r="49" spans="1:6" ht="15" x14ac:dyDescent="0.25">
      <c r="A49" s="67"/>
      <c r="B49" s="68"/>
      <c r="C49" s="69"/>
      <c r="D49" s="58"/>
      <c r="E49" s="52"/>
      <c r="F49" s="61"/>
    </row>
    <row r="50" spans="1:6" ht="15" x14ac:dyDescent="0.25">
      <c r="A50" s="67"/>
      <c r="B50" s="68"/>
      <c r="C50" s="69"/>
      <c r="D50" s="53" t="s">
        <v>71</v>
      </c>
      <c r="E50" s="59">
        <f>E39+E30</f>
        <v>-195943.17999999993</v>
      </c>
      <c r="F50" s="64">
        <f>F39+F30</f>
        <v>185792.95</v>
      </c>
    </row>
    <row r="51" spans="1:6" ht="15" x14ac:dyDescent="0.25">
      <c r="A51" s="67"/>
      <c r="B51" s="68"/>
      <c r="C51" s="69"/>
      <c r="D51" s="62"/>
      <c r="E51" s="52"/>
      <c r="F51" s="61"/>
    </row>
    <row r="52" spans="1:6" ht="15" x14ac:dyDescent="0.25">
      <c r="A52" s="67"/>
      <c r="B52" s="68"/>
      <c r="C52" s="69"/>
      <c r="D52" s="53" t="s">
        <v>72</v>
      </c>
      <c r="E52" s="59">
        <f>E30+E50</f>
        <v>98923.840000000084</v>
      </c>
      <c r="F52" s="59">
        <f>F50+F30</f>
        <v>217521.41</v>
      </c>
    </row>
    <row r="53" spans="1:6" ht="15" x14ac:dyDescent="0.25">
      <c r="A53" s="67"/>
      <c r="B53" s="68"/>
      <c r="C53" s="68"/>
      <c r="D53" s="72"/>
      <c r="E53" s="69"/>
      <c r="F53" s="69"/>
    </row>
    <row r="54" spans="1:6" ht="15" x14ac:dyDescent="0.25">
      <c r="A54" s="39"/>
      <c r="B54" s="40"/>
      <c r="C54" s="40"/>
      <c r="D54" s="41"/>
      <c r="E54" s="40"/>
      <c r="F54" s="40"/>
    </row>
    <row r="55" spans="1:6" ht="15" x14ac:dyDescent="0.25">
      <c r="A55" s="39"/>
      <c r="B55" s="40"/>
      <c r="C55" s="40"/>
      <c r="D55" s="45"/>
      <c r="E55" s="40"/>
      <c r="F55" s="40"/>
    </row>
    <row r="56" spans="1:6" ht="15" x14ac:dyDescent="0.25">
      <c r="A56" s="39"/>
      <c r="B56" s="40"/>
      <c r="C56" s="40"/>
      <c r="D56" s="37"/>
      <c r="E56" s="37"/>
      <c r="F56" s="37"/>
    </row>
    <row r="57" spans="1:6" ht="15" x14ac:dyDescent="0.25">
      <c r="A57" s="39"/>
      <c r="B57" s="40"/>
      <c r="C57" s="40"/>
      <c r="D57" s="38"/>
      <c r="E57" s="44"/>
      <c r="F57" s="44"/>
    </row>
    <row r="58" spans="1:6" ht="15" x14ac:dyDescent="0.25">
      <c r="A58" s="39"/>
      <c r="B58" s="40"/>
      <c r="C58" s="40"/>
      <c r="D58" s="37"/>
      <c r="E58" s="37"/>
      <c r="F58" s="37"/>
    </row>
    <row r="59" spans="1:6" ht="15" hidden="1" x14ac:dyDescent="0.25"/>
    <row r="60" spans="1:6" ht="15" hidden="1" x14ac:dyDescent="0.25"/>
    <row r="61" spans="1:6" ht="15" hidden="1" x14ac:dyDescent="0.25"/>
    <row r="62" spans="1:6" ht="15" hidden="1" x14ac:dyDescent="0.25"/>
    <row r="63" spans="1:6" ht="15" hidden="1" x14ac:dyDescent="0.25"/>
    <row r="64" spans="1: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58 E9:F45 E47:F47 E50:F58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workbookViewId="0">
      <selection activeCell="H40" sqref="H40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0" customFormat="1" ht="37.5" customHeight="1" x14ac:dyDescent="0.25">
      <c r="A1" s="73" t="s">
        <v>73</v>
      </c>
      <c r="B1" s="73"/>
      <c r="C1" s="73"/>
      <c r="D1" s="73"/>
      <c r="E1" s="73"/>
      <c r="F1" s="73"/>
      <c r="G1" s="73"/>
      <c r="H1" s="73"/>
    </row>
    <row r="2" spans="1:9" ht="15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2"/>
      <c r="H2" s="23"/>
    </row>
    <row r="3" spans="1:9" ht="15" x14ac:dyDescent="0.25">
      <c r="A3" s="24" t="s">
        <v>74</v>
      </c>
      <c r="B3" s="25"/>
      <c r="C3" s="25"/>
      <c r="D3" s="25"/>
      <c r="E3" s="25"/>
      <c r="F3" s="25"/>
      <c r="G3" s="25"/>
      <c r="H3" s="26"/>
    </row>
    <row r="4" spans="1:9" ht="15" x14ac:dyDescent="0.25">
      <c r="A4" s="27" t="str">
        <f>PERIODO_INFORME</f>
        <v>Al 31 de diciembre de 2021 y al 30 de junio de 2022 (b)</v>
      </c>
      <c r="B4" s="28"/>
      <c r="C4" s="28"/>
      <c r="D4" s="28"/>
      <c r="E4" s="28"/>
      <c r="F4" s="28"/>
      <c r="G4" s="28"/>
      <c r="H4" s="29"/>
    </row>
    <row r="5" spans="1:9" ht="15" x14ac:dyDescent="0.25">
      <c r="A5" s="30" t="s">
        <v>12</v>
      </c>
      <c r="B5" s="31"/>
      <c r="C5" s="31"/>
      <c r="D5" s="31"/>
      <c r="E5" s="31"/>
      <c r="F5" s="31"/>
      <c r="G5" s="31"/>
      <c r="H5" s="32"/>
    </row>
    <row r="6" spans="1:9" ht="45" x14ac:dyDescent="0.25">
      <c r="A6" s="74" t="s">
        <v>75</v>
      </c>
      <c r="B6" s="75" t="str">
        <f>ULTIMO_SALDO</f>
        <v>Saldo al 31 de diciembre de 2021 (d)</v>
      </c>
      <c r="C6" s="74" t="s">
        <v>76</v>
      </c>
      <c r="D6" s="74" t="s">
        <v>77</v>
      </c>
      <c r="E6" s="74" t="s">
        <v>78</v>
      </c>
      <c r="F6" s="74" t="s">
        <v>79</v>
      </c>
      <c r="G6" s="74" t="s">
        <v>80</v>
      </c>
      <c r="H6" s="76" t="s">
        <v>81</v>
      </c>
      <c r="I6" s="77"/>
    </row>
    <row r="7" spans="1:9" ht="15" x14ac:dyDescent="0.25">
      <c r="A7" s="46"/>
      <c r="B7" s="46"/>
      <c r="C7" s="46"/>
      <c r="D7" s="46"/>
      <c r="E7" s="46"/>
      <c r="F7" s="46"/>
      <c r="G7" s="46"/>
      <c r="H7" s="46"/>
      <c r="I7" s="77"/>
    </row>
    <row r="8" spans="1:9" ht="15" x14ac:dyDescent="0.25">
      <c r="A8" s="78" t="s">
        <v>82</v>
      </c>
      <c r="B8" s="44"/>
      <c r="C8" s="44"/>
      <c r="D8" s="44"/>
      <c r="E8" s="44"/>
      <c r="F8" s="44"/>
      <c r="G8" s="44"/>
      <c r="H8" s="44"/>
    </row>
    <row r="9" spans="1:9" ht="15" x14ac:dyDescent="0.25">
      <c r="A9" s="79" t="s">
        <v>83</v>
      </c>
      <c r="B9" s="40"/>
      <c r="C9" s="40"/>
      <c r="D9" s="40"/>
      <c r="E9" s="40"/>
      <c r="F9" s="40"/>
      <c r="G9" s="40"/>
      <c r="H9" s="40"/>
    </row>
    <row r="10" spans="1:9" ht="15" x14ac:dyDescent="0.25">
      <c r="A10" s="80" t="s">
        <v>84</v>
      </c>
      <c r="B10" s="40"/>
      <c r="C10" s="40"/>
      <c r="D10" s="40"/>
      <c r="E10" s="40"/>
      <c r="F10" s="40"/>
      <c r="G10" s="40"/>
      <c r="H10" s="40"/>
    </row>
    <row r="11" spans="1:9" ht="15" x14ac:dyDescent="0.25">
      <c r="A11" s="80" t="s">
        <v>85</v>
      </c>
      <c r="B11" s="40"/>
      <c r="C11" s="40"/>
      <c r="D11" s="40"/>
      <c r="E11" s="40"/>
      <c r="F11" s="40"/>
      <c r="G11" s="40"/>
      <c r="H11" s="40"/>
    </row>
    <row r="12" spans="1:9" ht="15" x14ac:dyDescent="0.25">
      <c r="A12" s="80" t="s">
        <v>86</v>
      </c>
      <c r="B12" s="40"/>
      <c r="C12" s="40"/>
      <c r="D12" s="40"/>
      <c r="E12" s="40"/>
      <c r="F12" s="40"/>
      <c r="G12" s="40"/>
      <c r="H12" s="40"/>
    </row>
    <row r="13" spans="1:9" ht="15" x14ac:dyDescent="0.25">
      <c r="A13" s="79" t="s">
        <v>87</v>
      </c>
      <c r="B13" s="40"/>
      <c r="C13" s="40"/>
      <c r="D13" s="40"/>
      <c r="E13" s="40"/>
      <c r="F13" s="40"/>
      <c r="G13" s="40"/>
      <c r="H13" s="40"/>
    </row>
    <row r="14" spans="1:9" ht="15" x14ac:dyDescent="0.25">
      <c r="A14" s="80" t="s">
        <v>88</v>
      </c>
      <c r="B14" s="40"/>
      <c r="C14" s="40"/>
      <c r="D14" s="40"/>
      <c r="E14" s="40"/>
      <c r="F14" s="40"/>
      <c r="G14" s="40"/>
      <c r="H14" s="40"/>
    </row>
    <row r="15" spans="1:9" ht="15" x14ac:dyDescent="0.25">
      <c r="A15" s="80" t="s">
        <v>89</v>
      </c>
      <c r="B15" s="40"/>
      <c r="C15" s="40"/>
      <c r="D15" s="40"/>
      <c r="E15" s="40"/>
      <c r="F15" s="40"/>
      <c r="G15" s="40"/>
      <c r="H15" s="40"/>
    </row>
    <row r="16" spans="1:9" ht="15" x14ac:dyDescent="0.25">
      <c r="A16" s="80" t="s">
        <v>90</v>
      </c>
      <c r="B16" s="40"/>
      <c r="C16" s="40"/>
      <c r="D16" s="40"/>
      <c r="E16" s="40"/>
      <c r="F16" s="40"/>
      <c r="G16" s="40"/>
      <c r="H16" s="40"/>
    </row>
    <row r="17" spans="1:8" ht="15" x14ac:dyDescent="0.25">
      <c r="A17" s="37"/>
      <c r="B17" s="46"/>
      <c r="C17" s="46"/>
      <c r="D17" s="46"/>
      <c r="E17" s="46"/>
      <c r="F17" s="46"/>
      <c r="G17" s="46"/>
      <c r="H17" s="46"/>
    </row>
    <row r="18" spans="1:8" ht="15" x14ac:dyDescent="0.25">
      <c r="A18" s="78" t="s">
        <v>91</v>
      </c>
      <c r="B18" s="90">
        <f>B20</f>
        <v>31728.46</v>
      </c>
      <c r="C18" s="81"/>
      <c r="D18" s="81"/>
      <c r="E18" s="81"/>
      <c r="F18" s="44">
        <v>3305966.28</v>
      </c>
      <c r="G18" s="81"/>
      <c r="H18" s="81"/>
    </row>
    <row r="19" spans="1:8" ht="15" x14ac:dyDescent="0.25">
      <c r="A19" s="35"/>
      <c r="B19" s="82"/>
      <c r="C19" s="82"/>
      <c r="D19" s="82"/>
      <c r="E19" s="82"/>
      <c r="F19" s="82"/>
      <c r="G19" s="82"/>
      <c r="H19" s="82"/>
    </row>
    <row r="20" spans="1:8" ht="15" x14ac:dyDescent="0.25">
      <c r="A20" s="78" t="s">
        <v>92</v>
      </c>
      <c r="B20" s="90">
        <v>31728.46</v>
      </c>
      <c r="C20" s="44">
        <f t="shared" ref="C20:H20" si="0">C8+C18</f>
        <v>0</v>
      </c>
      <c r="D20" s="44">
        <f t="shared" si="0"/>
        <v>0</v>
      </c>
      <c r="E20" s="44">
        <f t="shared" si="0"/>
        <v>0</v>
      </c>
      <c r="F20" s="44">
        <f t="shared" si="0"/>
        <v>3305966.28</v>
      </c>
      <c r="G20" s="44">
        <f t="shared" si="0"/>
        <v>0</v>
      </c>
      <c r="H20" s="44">
        <f t="shared" si="0"/>
        <v>0</v>
      </c>
    </row>
    <row r="21" spans="1:8" ht="15" x14ac:dyDescent="0.25">
      <c r="A21" s="37"/>
      <c r="B21" s="37"/>
      <c r="C21" s="37"/>
      <c r="D21" s="37"/>
      <c r="E21" s="37"/>
      <c r="F21" s="37"/>
      <c r="G21" s="37"/>
      <c r="H21" s="37"/>
    </row>
    <row r="22" spans="1:8" ht="17.25" x14ac:dyDescent="0.25">
      <c r="A22" s="78" t="s">
        <v>93</v>
      </c>
      <c r="B22" s="44"/>
      <c r="C22" s="44"/>
      <c r="D22" s="44"/>
      <c r="E22" s="44"/>
      <c r="F22" s="44"/>
      <c r="G22" s="44"/>
      <c r="H22" s="44"/>
    </row>
    <row r="23" spans="1:8" s="84" customFormat="1" ht="15" x14ac:dyDescent="0.25">
      <c r="A23" s="83" t="s">
        <v>94</v>
      </c>
      <c r="B23" s="40"/>
      <c r="C23" s="40"/>
      <c r="D23" s="40"/>
      <c r="E23" s="40"/>
      <c r="F23" s="40"/>
      <c r="G23" s="40"/>
      <c r="H23" s="40"/>
    </row>
    <row r="24" spans="1:8" s="84" customFormat="1" ht="15" x14ac:dyDescent="0.25">
      <c r="A24" s="83" t="s">
        <v>95</v>
      </c>
      <c r="B24" s="40"/>
      <c r="C24" s="40"/>
      <c r="D24" s="40"/>
      <c r="E24" s="40"/>
      <c r="F24" s="40"/>
      <c r="G24" s="40"/>
      <c r="H24" s="40"/>
    </row>
    <row r="25" spans="1:8" s="84" customFormat="1" ht="15" x14ac:dyDescent="0.25">
      <c r="A25" s="83" t="s">
        <v>96</v>
      </c>
      <c r="B25" s="40"/>
      <c r="C25" s="40"/>
      <c r="D25" s="40"/>
      <c r="E25" s="40"/>
      <c r="F25" s="40"/>
      <c r="G25" s="40"/>
      <c r="H25" s="40"/>
    </row>
    <row r="26" spans="1:8" ht="15" x14ac:dyDescent="0.25">
      <c r="A26" s="85" t="s">
        <v>97</v>
      </c>
      <c r="B26" s="37"/>
      <c r="C26" s="37"/>
      <c r="D26" s="37"/>
      <c r="E26" s="37"/>
      <c r="F26" s="37"/>
      <c r="G26" s="37"/>
      <c r="H26" s="37"/>
    </row>
    <row r="27" spans="1:8" ht="17.25" x14ac:dyDescent="0.25">
      <c r="A27" s="78" t="s">
        <v>98</v>
      </c>
      <c r="B27" s="44"/>
      <c r="C27" s="44"/>
      <c r="D27" s="44"/>
      <c r="E27" s="44"/>
      <c r="F27" s="44"/>
      <c r="G27" s="44"/>
      <c r="H27" s="44"/>
    </row>
    <row r="28" spans="1:8" s="84" customFormat="1" ht="15" x14ac:dyDescent="0.25">
      <c r="A28" s="83" t="s">
        <v>99</v>
      </c>
      <c r="B28" s="40"/>
      <c r="C28" s="40"/>
      <c r="D28" s="40"/>
      <c r="E28" s="40"/>
      <c r="F28" s="40"/>
      <c r="G28" s="40"/>
      <c r="H28" s="40"/>
    </row>
    <row r="29" spans="1:8" s="84" customFormat="1" ht="15" x14ac:dyDescent="0.25">
      <c r="A29" s="83" t="s">
        <v>100</v>
      </c>
      <c r="B29" s="40"/>
      <c r="C29" s="40"/>
      <c r="D29" s="40"/>
      <c r="E29" s="40"/>
      <c r="F29" s="40"/>
      <c r="G29" s="40"/>
      <c r="H29" s="40"/>
    </row>
    <row r="30" spans="1:8" s="84" customFormat="1" ht="15" x14ac:dyDescent="0.25">
      <c r="A30" s="83" t="s">
        <v>101</v>
      </c>
      <c r="B30" s="40"/>
      <c r="C30" s="40"/>
      <c r="D30" s="40"/>
      <c r="E30" s="40"/>
      <c r="F30" s="40"/>
      <c r="G30" s="40"/>
      <c r="H30" s="40"/>
    </row>
    <row r="31" spans="1:8" ht="15" x14ac:dyDescent="0.25">
      <c r="A31" s="86" t="s">
        <v>97</v>
      </c>
      <c r="B31" s="87"/>
      <c r="C31" s="87"/>
      <c r="D31" s="87"/>
      <c r="E31" s="87"/>
      <c r="F31" s="87"/>
      <c r="G31" s="87"/>
      <c r="H31" s="87"/>
    </row>
    <row r="32" spans="1:8" ht="17.25" customHeight="1" x14ac:dyDescent="0.25">
      <c r="A32" s="20"/>
    </row>
    <row r="33" spans="1:8" ht="12" customHeight="1" x14ac:dyDescent="0.25">
      <c r="A33" s="88" t="s">
        <v>102</v>
      </c>
      <c r="B33" s="88"/>
      <c r="C33" s="88"/>
      <c r="D33" s="88"/>
      <c r="E33" s="88"/>
      <c r="F33" s="88"/>
      <c r="G33" s="88"/>
      <c r="H33" s="88"/>
    </row>
    <row r="34" spans="1:8" ht="12" customHeight="1" x14ac:dyDescent="0.25">
      <c r="A34" s="88"/>
      <c r="B34" s="88"/>
      <c r="C34" s="88"/>
      <c r="D34" s="88"/>
      <c r="E34" s="88"/>
      <c r="F34" s="88"/>
      <c r="G34" s="88"/>
      <c r="H34" s="88"/>
    </row>
    <row r="35" spans="1:8" ht="12" customHeight="1" x14ac:dyDescent="0.25">
      <c r="A35" s="88"/>
      <c r="B35" s="88"/>
      <c r="C35" s="88"/>
      <c r="D35" s="88"/>
      <c r="E35" s="88"/>
      <c r="F35" s="88"/>
      <c r="G35" s="88"/>
      <c r="H35" s="88"/>
    </row>
    <row r="36" spans="1:8" ht="12" customHeight="1" x14ac:dyDescent="0.25">
      <c r="A36" s="88"/>
      <c r="B36" s="88"/>
      <c r="C36" s="88"/>
      <c r="D36" s="88"/>
      <c r="E36" s="88"/>
      <c r="F36" s="88"/>
      <c r="G36" s="88"/>
      <c r="H36" s="88"/>
    </row>
    <row r="37" spans="1:8" ht="12" customHeight="1" x14ac:dyDescent="0.25">
      <c r="A37" s="88"/>
      <c r="B37" s="88"/>
      <c r="C37" s="88"/>
      <c r="D37" s="88"/>
      <c r="E37" s="88"/>
      <c r="F37" s="88"/>
      <c r="G37" s="88"/>
      <c r="H37" s="88"/>
    </row>
    <row r="38" spans="1:8" ht="15" x14ac:dyDescent="0.25">
      <c r="A38" s="20"/>
    </row>
    <row r="39" spans="1:8" ht="30" x14ac:dyDescent="0.25">
      <c r="A39" s="74" t="s">
        <v>103</v>
      </c>
      <c r="B39" s="74" t="s">
        <v>104</v>
      </c>
      <c r="C39" s="74" t="s">
        <v>105</v>
      </c>
      <c r="D39" s="74" t="s">
        <v>106</v>
      </c>
      <c r="E39" s="74" t="s">
        <v>107</v>
      </c>
      <c r="F39" s="76" t="s">
        <v>108</v>
      </c>
    </row>
    <row r="40" spans="1:8" ht="15" x14ac:dyDescent="0.25">
      <c r="A40" s="35"/>
      <c r="B40" s="82"/>
      <c r="C40" s="82"/>
      <c r="D40" s="82"/>
      <c r="E40" s="82"/>
      <c r="F40" s="82"/>
    </row>
    <row r="41" spans="1:8" ht="15" x14ac:dyDescent="0.25">
      <c r="A41" s="78" t="s">
        <v>109</v>
      </c>
      <c r="B41" s="44"/>
      <c r="C41" s="44"/>
      <c r="D41" s="44"/>
      <c r="E41" s="44"/>
      <c r="F41" s="44"/>
    </row>
    <row r="42" spans="1:8" s="84" customFormat="1" ht="15" x14ac:dyDescent="0.25">
      <c r="A42" s="83" t="s">
        <v>110</v>
      </c>
      <c r="B42" s="40"/>
      <c r="C42" s="40"/>
      <c r="D42" s="40"/>
      <c r="E42" s="40"/>
      <c r="F42" s="40"/>
    </row>
    <row r="43" spans="1:8" s="84" customFormat="1" ht="15" x14ac:dyDescent="0.25">
      <c r="A43" s="83" t="s">
        <v>111</v>
      </c>
      <c r="B43" s="40"/>
      <c r="C43" s="40"/>
      <c r="D43" s="40"/>
      <c r="E43" s="40"/>
      <c r="F43" s="40"/>
    </row>
    <row r="44" spans="1:8" s="84" customFormat="1" ht="15" x14ac:dyDescent="0.25">
      <c r="A44" s="83" t="s">
        <v>112</v>
      </c>
      <c r="B44" s="40"/>
      <c r="C44" s="40"/>
      <c r="D44" s="40"/>
      <c r="E44" s="40"/>
      <c r="F44" s="40"/>
    </row>
    <row r="45" spans="1:8" ht="15" x14ac:dyDescent="0.25">
      <c r="A45" s="89" t="s">
        <v>97</v>
      </c>
      <c r="B45" s="47"/>
      <c r="C45" s="47"/>
      <c r="D45" s="47"/>
      <c r="E45" s="47"/>
      <c r="F45" s="47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10" sqref="C10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2" customFormat="1" ht="21" x14ac:dyDescent="0.25">
      <c r="A1" s="19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91"/>
    </row>
    <row r="2" spans="1:12" ht="15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ht="15" x14ac:dyDescent="0.25">
      <c r="A3" s="24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ht="15" x14ac:dyDescent="0.25">
      <c r="A4" s="27" t="str">
        <f>TRIMESTRE</f>
        <v>Del 1 de enero al 30 de junio de 2022 (b)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2" ht="15" x14ac:dyDescent="0.25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76" t="s">
        <v>115</v>
      </c>
      <c r="B6" s="76" t="s">
        <v>116</v>
      </c>
      <c r="C6" s="76" t="s">
        <v>117</v>
      </c>
      <c r="D6" s="76" t="s">
        <v>118</v>
      </c>
      <c r="E6" s="76" t="s">
        <v>119</v>
      </c>
      <c r="F6" s="76" t="s">
        <v>120</v>
      </c>
      <c r="G6" s="76" t="s">
        <v>121</v>
      </c>
      <c r="H6" s="76" t="s">
        <v>122</v>
      </c>
      <c r="I6" s="33" t="str">
        <f>MONTO1</f>
        <v>Monto pagado de la inversión al 30 de junio de 2022 (k)</v>
      </c>
      <c r="J6" s="33" t="str">
        <f>MONTO2</f>
        <v>Monto pagado de la inversión actualizado al 30 de junio de 2022 (l)</v>
      </c>
      <c r="K6" s="33" t="str">
        <f>SALDO_PENDIENTE</f>
        <v>Saldo pendiente por pagar de la inversión al 30 de junio de 2022 (m = g – l)</v>
      </c>
    </row>
    <row r="7" spans="1:12" ht="15" x14ac:dyDescent="0.25">
      <c r="A7" s="93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15" x14ac:dyDescent="0.25">
      <c r="A8" s="36" t="s">
        <v>123</v>
      </c>
      <c r="B8" s="94"/>
      <c r="C8" s="94"/>
      <c r="D8" s="94"/>
      <c r="E8" s="44"/>
      <c r="F8" s="94"/>
      <c r="G8" s="44"/>
      <c r="H8" s="44"/>
      <c r="I8" s="44"/>
      <c r="J8" s="44"/>
      <c r="K8" s="44"/>
    </row>
    <row r="9" spans="1:12" s="84" customFormat="1" ht="15" x14ac:dyDescent="0.25">
      <c r="A9" s="95" t="s">
        <v>124</v>
      </c>
      <c r="B9" s="96"/>
      <c r="C9" s="96"/>
      <c r="D9" s="96"/>
      <c r="E9" s="40"/>
      <c r="F9" s="40"/>
      <c r="G9" s="40"/>
      <c r="H9" s="40"/>
      <c r="I9" s="40"/>
      <c r="J9" s="40"/>
      <c r="K9" s="40"/>
    </row>
    <row r="10" spans="1:12" s="84" customFormat="1" ht="15" x14ac:dyDescent="0.25">
      <c r="A10" s="95" t="s">
        <v>125</v>
      </c>
      <c r="B10" s="96"/>
      <c r="C10" s="96"/>
      <c r="D10" s="96"/>
      <c r="E10" s="40"/>
      <c r="F10" s="40"/>
      <c r="G10" s="40"/>
      <c r="H10" s="40"/>
      <c r="I10" s="40"/>
      <c r="J10" s="40"/>
      <c r="K10" s="40"/>
    </row>
    <row r="11" spans="1:12" s="84" customFormat="1" ht="15" x14ac:dyDescent="0.25">
      <c r="A11" s="95" t="s">
        <v>126</v>
      </c>
      <c r="B11" s="96"/>
      <c r="C11" s="96"/>
      <c r="D11" s="96"/>
      <c r="E11" s="40"/>
      <c r="F11" s="40"/>
      <c r="G11" s="40"/>
      <c r="H11" s="40"/>
      <c r="I11" s="40"/>
      <c r="J11" s="40"/>
      <c r="K11" s="40"/>
    </row>
    <row r="12" spans="1:12" s="84" customFormat="1" ht="15" x14ac:dyDescent="0.25">
      <c r="A12" s="95" t="s">
        <v>127</v>
      </c>
      <c r="B12" s="96"/>
      <c r="C12" s="96"/>
      <c r="D12" s="96"/>
      <c r="E12" s="40"/>
      <c r="F12" s="40"/>
      <c r="G12" s="40"/>
      <c r="H12" s="40"/>
      <c r="I12" s="40"/>
      <c r="J12" s="40"/>
      <c r="K12" s="40"/>
    </row>
    <row r="13" spans="1:12" ht="15" x14ac:dyDescent="0.25">
      <c r="A13" s="97" t="s">
        <v>97</v>
      </c>
      <c r="B13" s="98"/>
      <c r="C13" s="98"/>
      <c r="D13" s="98"/>
      <c r="E13" s="37"/>
      <c r="F13" s="37"/>
      <c r="G13" s="37"/>
      <c r="H13" s="37"/>
      <c r="I13" s="37"/>
      <c r="J13" s="37"/>
      <c r="K13" s="37"/>
    </row>
    <row r="14" spans="1:12" ht="15" x14ac:dyDescent="0.25">
      <c r="A14" s="36" t="s">
        <v>128</v>
      </c>
      <c r="B14" s="94"/>
      <c r="C14" s="94"/>
      <c r="D14" s="94"/>
      <c r="E14" s="44"/>
      <c r="F14" s="94"/>
      <c r="G14" s="44"/>
      <c r="H14" s="44"/>
      <c r="I14" s="44"/>
      <c r="J14" s="44"/>
      <c r="K14" s="44"/>
    </row>
    <row r="15" spans="1:12" s="84" customFormat="1" ht="15" x14ac:dyDescent="0.25">
      <c r="A15" s="95" t="s">
        <v>129</v>
      </c>
      <c r="B15" s="96"/>
      <c r="C15" s="96"/>
      <c r="D15" s="96"/>
      <c r="E15" s="40"/>
      <c r="F15" s="40"/>
      <c r="G15" s="40"/>
      <c r="H15" s="40"/>
      <c r="I15" s="40"/>
      <c r="J15" s="40"/>
      <c r="K15" s="40"/>
    </row>
    <row r="16" spans="1:12" s="84" customFormat="1" ht="15" x14ac:dyDescent="0.25">
      <c r="A16" s="95" t="s">
        <v>130</v>
      </c>
      <c r="B16" s="96"/>
      <c r="C16" s="96"/>
      <c r="D16" s="96"/>
      <c r="E16" s="40"/>
      <c r="F16" s="40"/>
      <c r="G16" s="40"/>
      <c r="H16" s="40"/>
      <c r="I16" s="40"/>
      <c r="J16" s="40"/>
      <c r="K16" s="40"/>
    </row>
    <row r="17" spans="1:11" s="84" customFormat="1" ht="15" x14ac:dyDescent="0.25">
      <c r="A17" s="95" t="s">
        <v>131</v>
      </c>
      <c r="B17" s="96"/>
      <c r="C17" s="96"/>
      <c r="D17" s="96"/>
      <c r="E17" s="40"/>
      <c r="F17" s="40"/>
      <c r="G17" s="40"/>
      <c r="H17" s="40"/>
      <c r="I17" s="40"/>
      <c r="J17" s="40"/>
      <c r="K17" s="40"/>
    </row>
    <row r="18" spans="1:11" s="84" customFormat="1" ht="15" x14ac:dyDescent="0.25">
      <c r="A18" s="95" t="s">
        <v>132</v>
      </c>
      <c r="B18" s="96"/>
      <c r="C18" s="96"/>
      <c r="D18" s="96"/>
      <c r="E18" s="40"/>
      <c r="F18" s="40"/>
      <c r="G18" s="40"/>
      <c r="H18" s="40"/>
      <c r="I18" s="40"/>
      <c r="J18" s="40"/>
      <c r="K18" s="40"/>
    </row>
    <row r="19" spans="1:11" ht="15" x14ac:dyDescent="0.25">
      <c r="A19" s="97" t="s">
        <v>97</v>
      </c>
      <c r="B19" s="98"/>
      <c r="C19" s="98"/>
      <c r="D19" s="98"/>
      <c r="E19" s="37"/>
      <c r="F19" s="37"/>
      <c r="G19" s="37"/>
      <c r="H19" s="37"/>
      <c r="I19" s="37"/>
      <c r="J19" s="37"/>
      <c r="K19" s="37"/>
    </row>
    <row r="20" spans="1:11" ht="15" x14ac:dyDescent="0.25">
      <c r="A20" s="36" t="s">
        <v>133</v>
      </c>
      <c r="B20" s="94"/>
      <c r="C20" s="94"/>
      <c r="D20" s="94"/>
      <c r="E20" s="44"/>
      <c r="F20" s="94"/>
      <c r="G20" s="44"/>
      <c r="H20" s="44"/>
      <c r="I20" s="44"/>
      <c r="J20" s="44"/>
      <c r="K20" s="44"/>
    </row>
    <row r="21" spans="1:11" ht="15" x14ac:dyDescent="0.25">
      <c r="A21" s="99"/>
      <c r="B21" s="87"/>
      <c r="C21" s="87"/>
      <c r="D21" s="87"/>
      <c r="E21" s="87"/>
      <c r="F21" s="87"/>
      <c r="G21" s="87"/>
      <c r="H21" s="87"/>
      <c r="I21" s="87"/>
      <c r="J21" s="87"/>
      <c r="K21" s="8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6" zoomScale="70" zoomScaleNormal="70" workbookViewId="0">
      <selection sqref="A1:XFD104857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2" customFormat="1" ht="37.5" customHeight="1" x14ac:dyDescent="0.25">
      <c r="A1" s="19" t="s">
        <v>134</v>
      </c>
      <c r="B1" s="19"/>
      <c r="C1" s="19"/>
      <c r="D1" s="19"/>
      <c r="E1" s="91"/>
      <c r="F1" s="91"/>
      <c r="G1" s="91"/>
      <c r="H1" s="91"/>
      <c r="I1" s="91"/>
      <c r="J1" s="91"/>
      <c r="K1" s="91"/>
    </row>
    <row r="2" spans="1:11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3"/>
    </row>
    <row r="3" spans="1:11" x14ac:dyDescent="0.25">
      <c r="A3" s="24" t="s">
        <v>135</v>
      </c>
      <c r="B3" s="25"/>
      <c r="C3" s="25"/>
      <c r="D3" s="26"/>
    </row>
    <row r="4" spans="1:11" x14ac:dyDescent="0.25">
      <c r="A4" s="27" t="str">
        <f>TRIMESTRE</f>
        <v>Del 1 de enero al 30 de junio de 2022 (b)</v>
      </c>
      <c r="B4" s="28"/>
      <c r="C4" s="28"/>
      <c r="D4" s="29"/>
    </row>
    <row r="5" spans="1:11" x14ac:dyDescent="0.25">
      <c r="A5" s="30" t="s">
        <v>12</v>
      </c>
      <c r="B5" s="31"/>
      <c r="C5" s="31"/>
      <c r="D5" s="32"/>
    </row>
    <row r="6" spans="1:11" x14ac:dyDescent="0.25"/>
    <row r="7" spans="1:11" ht="39" customHeight="1" x14ac:dyDescent="0.25">
      <c r="A7" s="100" t="s">
        <v>13</v>
      </c>
      <c r="B7" s="76" t="s">
        <v>136</v>
      </c>
      <c r="C7" s="76" t="s">
        <v>137</v>
      </c>
      <c r="D7" s="76" t="s">
        <v>138</v>
      </c>
    </row>
    <row r="8" spans="1:11" x14ac:dyDescent="0.25">
      <c r="A8" s="43" t="s">
        <v>139</v>
      </c>
      <c r="B8" s="101">
        <f>SUM(B9:B11)</f>
        <v>7998600.1600000001</v>
      </c>
      <c r="C8" s="101">
        <f t="shared" ref="C8:D8" si="0">SUM(C9:C11)</f>
        <v>2616105.09</v>
      </c>
      <c r="D8" s="101">
        <f t="shared" si="0"/>
        <v>2616105.09</v>
      </c>
    </row>
    <row r="9" spans="1:11" x14ac:dyDescent="0.25">
      <c r="A9" s="102" t="s">
        <v>140</v>
      </c>
      <c r="B9" s="103">
        <v>7998600.1600000001</v>
      </c>
      <c r="C9" s="103">
        <v>2616105.09</v>
      </c>
      <c r="D9" s="103">
        <v>2616105.09</v>
      </c>
    </row>
    <row r="10" spans="1:11" x14ac:dyDescent="0.25">
      <c r="A10" s="102" t="s">
        <v>141</v>
      </c>
      <c r="B10" s="103">
        <v>0</v>
      </c>
      <c r="C10" s="103">
        <v>0</v>
      </c>
      <c r="D10" s="103">
        <v>0</v>
      </c>
    </row>
    <row r="11" spans="1:11" x14ac:dyDescent="0.25">
      <c r="A11" s="102" t="s">
        <v>142</v>
      </c>
      <c r="B11" s="103">
        <f>B44</f>
        <v>0</v>
      </c>
      <c r="C11" s="103">
        <f t="shared" ref="C11" si="1">C44</f>
        <v>0</v>
      </c>
      <c r="D11" s="103">
        <f>D44</f>
        <v>0</v>
      </c>
    </row>
    <row r="12" spans="1:11" x14ac:dyDescent="0.25">
      <c r="A12" s="39"/>
      <c r="B12" s="46"/>
      <c r="C12" s="46"/>
      <c r="D12" s="46"/>
    </row>
    <row r="13" spans="1:11" x14ac:dyDescent="0.25">
      <c r="A13" s="43" t="s">
        <v>143</v>
      </c>
      <c r="B13" s="101">
        <v>0</v>
      </c>
      <c r="C13" s="101">
        <f t="shared" ref="C13:D13" si="2">C14+C15</f>
        <v>0</v>
      </c>
      <c r="D13" s="101">
        <f t="shared" si="2"/>
        <v>0</v>
      </c>
    </row>
    <row r="14" spans="1:11" x14ac:dyDescent="0.25">
      <c r="A14" s="102" t="s">
        <v>144</v>
      </c>
      <c r="B14" s="103">
        <v>0</v>
      </c>
      <c r="C14" s="103">
        <v>0</v>
      </c>
      <c r="D14" s="103">
        <v>0</v>
      </c>
    </row>
    <row r="15" spans="1:11" x14ac:dyDescent="0.25">
      <c r="A15" s="102" t="s">
        <v>145</v>
      </c>
      <c r="B15" s="103">
        <v>0</v>
      </c>
      <c r="C15" s="103">
        <v>0</v>
      </c>
      <c r="D15" s="103">
        <v>0</v>
      </c>
    </row>
    <row r="16" spans="1:11" x14ac:dyDescent="0.25">
      <c r="A16" s="39"/>
      <c r="B16" s="46"/>
      <c r="C16" s="46"/>
      <c r="D16" s="46"/>
    </row>
    <row r="17" spans="1:4" x14ac:dyDescent="0.25">
      <c r="A17" s="43" t="s">
        <v>146</v>
      </c>
      <c r="B17" s="104">
        <f>B18+B19</f>
        <v>0</v>
      </c>
      <c r="C17" s="101">
        <f t="shared" ref="C17" si="3">C18+C19</f>
        <v>0</v>
      </c>
      <c r="D17" s="101">
        <f>D18+D19</f>
        <v>0</v>
      </c>
    </row>
    <row r="18" spans="1:4" x14ac:dyDescent="0.25">
      <c r="A18" s="102" t="s">
        <v>147</v>
      </c>
      <c r="B18" s="105">
        <v>0</v>
      </c>
      <c r="C18" s="103">
        <v>0</v>
      </c>
      <c r="D18" s="103">
        <v>0</v>
      </c>
    </row>
    <row r="19" spans="1:4" x14ac:dyDescent="0.25">
      <c r="A19" s="102" t="s">
        <v>148</v>
      </c>
      <c r="B19" s="105">
        <v>0</v>
      </c>
      <c r="C19" s="103">
        <v>0</v>
      </c>
      <c r="D19" s="106">
        <v>0</v>
      </c>
    </row>
    <row r="20" spans="1:4" x14ac:dyDescent="0.25">
      <c r="A20" s="39"/>
      <c r="B20" s="46"/>
      <c r="C20" s="46"/>
      <c r="D20" s="46"/>
    </row>
    <row r="21" spans="1:4" x14ac:dyDescent="0.25">
      <c r="A21" s="43" t="s">
        <v>149</v>
      </c>
      <c r="B21" s="101">
        <f>B8-B13+B17</f>
        <v>7998600.1600000001</v>
      </c>
      <c r="C21" s="101">
        <f t="shared" ref="C21:D21" si="4">C8-C13+C17</f>
        <v>2616105.09</v>
      </c>
      <c r="D21" s="101">
        <f t="shared" si="4"/>
        <v>2616105.09</v>
      </c>
    </row>
    <row r="22" spans="1:4" x14ac:dyDescent="0.25">
      <c r="A22" s="43"/>
      <c r="B22" s="46"/>
      <c r="C22" s="46"/>
      <c r="D22" s="46"/>
    </row>
    <row r="23" spans="1:4" x14ac:dyDescent="0.25">
      <c r="A23" s="43" t="s">
        <v>150</v>
      </c>
      <c r="B23" s="101">
        <f>B21-B11</f>
        <v>7998600.1600000001</v>
      </c>
      <c r="C23" s="101">
        <f t="shared" ref="C23:D23" si="5">C21-C11</f>
        <v>2616105.09</v>
      </c>
      <c r="D23" s="101">
        <f t="shared" si="5"/>
        <v>2616105.09</v>
      </c>
    </row>
    <row r="24" spans="1:4" x14ac:dyDescent="0.25">
      <c r="A24" s="43"/>
      <c r="B24" s="107"/>
      <c r="C24" s="107"/>
      <c r="D24" s="107"/>
    </row>
    <row r="25" spans="1:4" x14ac:dyDescent="0.25">
      <c r="A25" s="108" t="s">
        <v>151</v>
      </c>
      <c r="B25" s="101">
        <f>B23-B17</f>
        <v>7998600.1600000001</v>
      </c>
      <c r="C25" s="101">
        <f t="shared" ref="C25" si="6">C23-C17</f>
        <v>2616105.09</v>
      </c>
      <c r="D25" s="101">
        <f>D23-D17</f>
        <v>2616105.09</v>
      </c>
    </row>
    <row r="26" spans="1:4" x14ac:dyDescent="0.25">
      <c r="A26" s="109"/>
      <c r="B26" s="87"/>
      <c r="C26" s="87"/>
      <c r="D26" s="87"/>
    </row>
    <row r="27" spans="1:4" x14ac:dyDescent="0.25">
      <c r="A27" s="20"/>
    </row>
    <row r="28" spans="1:4" ht="30" customHeight="1" x14ac:dyDescent="0.25">
      <c r="A28" s="100" t="s">
        <v>21</v>
      </c>
      <c r="B28" s="76" t="s">
        <v>152</v>
      </c>
      <c r="C28" s="76" t="s">
        <v>137</v>
      </c>
      <c r="D28" s="76" t="s">
        <v>153</v>
      </c>
    </row>
    <row r="29" spans="1:4" x14ac:dyDescent="0.25">
      <c r="A29" s="43" t="s">
        <v>154</v>
      </c>
      <c r="B29" s="44">
        <f>B30+B31</f>
        <v>0</v>
      </c>
      <c r="C29" s="44">
        <f t="shared" ref="C29:D29" si="7">C30+C31</f>
        <v>0</v>
      </c>
      <c r="D29" s="44">
        <f t="shared" si="7"/>
        <v>0</v>
      </c>
    </row>
    <row r="30" spans="1:4" x14ac:dyDescent="0.25">
      <c r="A30" s="102" t="s">
        <v>155</v>
      </c>
      <c r="B30" s="40">
        <v>0</v>
      </c>
      <c r="C30" s="40">
        <v>0</v>
      </c>
      <c r="D30" s="40">
        <v>0</v>
      </c>
    </row>
    <row r="31" spans="1:4" x14ac:dyDescent="0.25">
      <c r="A31" s="102" t="s">
        <v>156</v>
      </c>
      <c r="B31" s="40">
        <v>0</v>
      </c>
      <c r="C31" s="40">
        <v>0</v>
      </c>
      <c r="D31" s="40">
        <v>0</v>
      </c>
    </row>
    <row r="32" spans="1:4" x14ac:dyDescent="0.25">
      <c r="A32" s="37"/>
      <c r="B32" s="37"/>
      <c r="C32" s="37"/>
      <c r="D32" s="37"/>
    </row>
    <row r="33" spans="1:4" x14ac:dyDescent="0.25">
      <c r="A33" s="43" t="s">
        <v>157</v>
      </c>
      <c r="B33" s="44">
        <f>B25+B29</f>
        <v>7998600.1600000001</v>
      </c>
      <c r="C33" s="44">
        <f t="shared" ref="C33:D33" si="8">C25+C29</f>
        <v>2616105.09</v>
      </c>
      <c r="D33" s="44">
        <f t="shared" si="8"/>
        <v>2616105.09</v>
      </c>
    </row>
    <row r="34" spans="1:4" x14ac:dyDescent="0.25">
      <c r="A34" s="99"/>
      <c r="B34" s="99"/>
      <c r="C34" s="99"/>
      <c r="D34" s="99"/>
    </row>
    <row r="35" spans="1:4" x14ac:dyDescent="0.25">
      <c r="A35" s="20"/>
    </row>
    <row r="36" spans="1:4" ht="30" x14ac:dyDescent="0.25">
      <c r="A36" s="100" t="s">
        <v>21</v>
      </c>
      <c r="B36" s="76" t="s">
        <v>158</v>
      </c>
      <c r="C36" s="76" t="s">
        <v>137</v>
      </c>
      <c r="D36" s="76" t="s">
        <v>138</v>
      </c>
    </row>
    <row r="37" spans="1:4" x14ac:dyDescent="0.25">
      <c r="A37" s="43" t="s">
        <v>159</v>
      </c>
      <c r="B37" s="44">
        <f>B38+B39</f>
        <v>0</v>
      </c>
      <c r="C37" s="44">
        <f t="shared" ref="C37:D37" si="9">C38+C39</f>
        <v>0</v>
      </c>
      <c r="D37" s="44">
        <f t="shared" si="9"/>
        <v>0</v>
      </c>
    </row>
    <row r="38" spans="1:4" x14ac:dyDescent="0.25">
      <c r="A38" s="102" t="s">
        <v>160</v>
      </c>
      <c r="B38" s="40">
        <v>0</v>
      </c>
      <c r="C38" s="40">
        <v>0</v>
      </c>
      <c r="D38" s="40">
        <v>0</v>
      </c>
    </row>
    <row r="39" spans="1:4" x14ac:dyDescent="0.25">
      <c r="A39" s="102" t="s">
        <v>161</v>
      </c>
      <c r="B39" s="40">
        <v>0</v>
      </c>
      <c r="C39" s="40">
        <v>0</v>
      </c>
      <c r="D39" s="40">
        <v>0</v>
      </c>
    </row>
    <row r="40" spans="1:4" x14ac:dyDescent="0.25">
      <c r="A40" s="43" t="s">
        <v>162</v>
      </c>
      <c r="B40" s="44">
        <f>B41+B42</f>
        <v>0</v>
      </c>
      <c r="C40" s="44">
        <f t="shared" ref="C40:D40" si="10">C41+C42</f>
        <v>0</v>
      </c>
      <c r="D40" s="44">
        <f t="shared" si="10"/>
        <v>0</v>
      </c>
    </row>
    <row r="41" spans="1:4" x14ac:dyDescent="0.25">
      <c r="A41" s="102" t="s">
        <v>163</v>
      </c>
      <c r="B41" s="40">
        <v>0</v>
      </c>
      <c r="C41" s="40">
        <v>0</v>
      </c>
      <c r="D41" s="40">
        <v>0</v>
      </c>
    </row>
    <row r="42" spans="1:4" x14ac:dyDescent="0.25">
      <c r="A42" s="102" t="s">
        <v>164</v>
      </c>
      <c r="B42" s="40">
        <v>0</v>
      </c>
      <c r="C42" s="40">
        <v>0</v>
      </c>
      <c r="D42" s="40">
        <v>0</v>
      </c>
    </row>
    <row r="43" spans="1:4" x14ac:dyDescent="0.25">
      <c r="A43" s="37"/>
      <c r="B43" s="37"/>
      <c r="C43" s="37"/>
      <c r="D43" s="37"/>
    </row>
    <row r="44" spans="1:4" x14ac:dyDescent="0.25">
      <c r="A44" s="43" t="s">
        <v>165</v>
      </c>
      <c r="B44" s="44">
        <f>B37-B40</f>
        <v>0</v>
      </c>
      <c r="C44" s="44">
        <f t="shared" ref="C44:D44" si="11">C37-C40</f>
        <v>0</v>
      </c>
      <c r="D44" s="44">
        <f t="shared" si="11"/>
        <v>0</v>
      </c>
    </row>
    <row r="45" spans="1:4" x14ac:dyDescent="0.25">
      <c r="A45" s="110"/>
      <c r="B45" s="99"/>
      <c r="C45" s="99"/>
      <c r="D45" s="99"/>
    </row>
    <row r="46" spans="1:4" x14ac:dyDescent="0.25"/>
    <row r="47" spans="1:4" ht="30" x14ac:dyDescent="0.25">
      <c r="A47" s="100" t="s">
        <v>21</v>
      </c>
      <c r="B47" s="76" t="s">
        <v>158</v>
      </c>
      <c r="C47" s="76" t="s">
        <v>137</v>
      </c>
      <c r="D47" s="76" t="s">
        <v>138</v>
      </c>
    </row>
    <row r="48" spans="1:4" x14ac:dyDescent="0.25">
      <c r="A48" s="111" t="s">
        <v>166</v>
      </c>
      <c r="B48" s="112">
        <f>B9</f>
        <v>7998600.1600000001</v>
      </c>
      <c r="C48" s="112">
        <f>C9</f>
        <v>2616105.09</v>
      </c>
      <c r="D48" s="112">
        <f t="shared" ref="D48" si="12">D9</f>
        <v>2616105.09</v>
      </c>
    </row>
    <row r="49" spans="1:4" x14ac:dyDescent="0.25">
      <c r="A49" s="113" t="s">
        <v>167</v>
      </c>
      <c r="B49" s="44">
        <f>B50-B51</f>
        <v>0</v>
      </c>
      <c r="C49" s="44">
        <f t="shared" ref="C49:D49" si="13">C50-C51</f>
        <v>0</v>
      </c>
      <c r="D49" s="44">
        <f t="shared" si="13"/>
        <v>0</v>
      </c>
    </row>
    <row r="50" spans="1:4" x14ac:dyDescent="0.25">
      <c r="A50" s="114" t="s">
        <v>160</v>
      </c>
      <c r="B50" s="40">
        <v>0</v>
      </c>
      <c r="C50" s="40">
        <v>0</v>
      </c>
      <c r="D50" s="40">
        <v>0</v>
      </c>
    </row>
    <row r="51" spans="1:4" x14ac:dyDescent="0.25">
      <c r="A51" s="114" t="s">
        <v>163</v>
      </c>
      <c r="B51" s="40">
        <v>0</v>
      </c>
      <c r="C51" s="40">
        <v>0</v>
      </c>
      <c r="D51" s="40">
        <v>0</v>
      </c>
    </row>
    <row r="52" spans="1:4" x14ac:dyDescent="0.25">
      <c r="A52" s="37"/>
      <c r="B52" s="37"/>
      <c r="C52" s="37"/>
      <c r="D52" s="37"/>
    </row>
    <row r="53" spans="1:4" x14ac:dyDescent="0.25">
      <c r="A53" s="102" t="s">
        <v>144</v>
      </c>
      <c r="B53" s="40">
        <f>B14</f>
        <v>0</v>
      </c>
      <c r="C53" s="40">
        <f t="shared" ref="C53:D53" si="14">C14</f>
        <v>0</v>
      </c>
      <c r="D53" s="40">
        <f t="shared" si="14"/>
        <v>0</v>
      </c>
    </row>
    <row r="54" spans="1:4" x14ac:dyDescent="0.25">
      <c r="A54" s="37"/>
      <c r="B54" s="37"/>
      <c r="C54" s="37"/>
      <c r="D54" s="37"/>
    </row>
    <row r="55" spans="1:4" x14ac:dyDescent="0.25">
      <c r="A55" s="102" t="s">
        <v>147</v>
      </c>
      <c r="B55" s="115">
        <f>B18</f>
        <v>0</v>
      </c>
      <c r="C55" s="40">
        <f t="shared" ref="C55:D55" si="15">C18</f>
        <v>0</v>
      </c>
      <c r="D55" s="40">
        <f t="shared" si="15"/>
        <v>0</v>
      </c>
    </row>
    <row r="56" spans="1:4" x14ac:dyDescent="0.25">
      <c r="A56" s="37"/>
      <c r="B56" s="37"/>
      <c r="C56" s="37"/>
      <c r="D56" s="37"/>
    </row>
    <row r="57" spans="1:4" ht="32.25" customHeight="1" x14ac:dyDescent="0.25">
      <c r="A57" s="108" t="s">
        <v>168</v>
      </c>
      <c r="B57" s="44">
        <f>B48+B49-B53+B55</f>
        <v>7998600.1600000001</v>
      </c>
      <c r="C57" s="44">
        <f>C48+C49-C53+C55</f>
        <v>2616105.09</v>
      </c>
      <c r="D57" s="44">
        <f t="shared" ref="D57" si="16">D48+D49-D53+D55</f>
        <v>2616105.09</v>
      </c>
    </row>
    <row r="58" spans="1:4" x14ac:dyDescent="0.25">
      <c r="A58" s="116"/>
      <c r="B58" s="116"/>
      <c r="C58" s="116"/>
      <c r="D58" s="116"/>
    </row>
    <row r="59" spans="1:4" ht="30" customHeight="1" x14ac:dyDescent="0.25">
      <c r="A59" s="108" t="s">
        <v>169</v>
      </c>
      <c r="B59" s="44">
        <f>B57-B49</f>
        <v>7998600.1600000001</v>
      </c>
      <c r="C59" s="44">
        <f t="shared" ref="C59:D59" si="17">C57-C49</f>
        <v>2616105.09</v>
      </c>
      <c r="D59" s="44">
        <f t="shared" si="17"/>
        <v>2616105.09</v>
      </c>
    </row>
    <row r="60" spans="1:4" x14ac:dyDescent="0.25">
      <c r="A60" s="99"/>
      <c r="B60" s="99"/>
      <c r="C60" s="99"/>
      <c r="D60" s="99"/>
    </row>
    <row r="61" spans="1:4" x14ac:dyDescent="0.25"/>
    <row r="62" spans="1:4" ht="30" x14ac:dyDescent="0.25">
      <c r="A62" s="100" t="s">
        <v>21</v>
      </c>
      <c r="B62" s="76" t="s">
        <v>158</v>
      </c>
      <c r="C62" s="76" t="s">
        <v>137</v>
      </c>
      <c r="D62" s="76" t="s">
        <v>138</v>
      </c>
    </row>
    <row r="63" spans="1:4" x14ac:dyDescent="0.25">
      <c r="A63" s="111" t="s">
        <v>141</v>
      </c>
      <c r="B63" s="117">
        <f>B10</f>
        <v>0</v>
      </c>
      <c r="C63" s="117">
        <f t="shared" ref="C63:D63" si="18">C10</f>
        <v>0</v>
      </c>
      <c r="D63" s="117">
        <f t="shared" si="18"/>
        <v>0</v>
      </c>
    </row>
    <row r="64" spans="1:4" ht="30" x14ac:dyDescent="0.25">
      <c r="A64" s="113" t="s">
        <v>170</v>
      </c>
      <c r="B64" s="101">
        <f>B65-B66</f>
        <v>0</v>
      </c>
      <c r="C64" s="101">
        <f t="shared" ref="C64:D64" si="19">C65-C66</f>
        <v>0</v>
      </c>
      <c r="D64" s="101">
        <f t="shared" si="19"/>
        <v>0</v>
      </c>
    </row>
    <row r="65" spans="1:4" x14ac:dyDescent="0.25">
      <c r="A65" s="114" t="s">
        <v>161</v>
      </c>
      <c r="B65" s="103">
        <v>0</v>
      </c>
      <c r="C65" s="103">
        <v>0</v>
      </c>
      <c r="D65" s="103">
        <v>0</v>
      </c>
    </row>
    <row r="66" spans="1:4" x14ac:dyDescent="0.25">
      <c r="A66" s="114" t="s">
        <v>164</v>
      </c>
      <c r="B66" s="103">
        <v>0</v>
      </c>
      <c r="C66" s="103">
        <v>0</v>
      </c>
      <c r="D66" s="103">
        <v>0</v>
      </c>
    </row>
    <row r="67" spans="1:4" x14ac:dyDescent="0.25">
      <c r="A67" s="37"/>
      <c r="B67" s="46"/>
      <c r="C67" s="46"/>
      <c r="D67" s="46"/>
    </row>
    <row r="68" spans="1:4" x14ac:dyDescent="0.25">
      <c r="A68" s="102" t="s">
        <v>171</v>
      </c>
      <c r="B68" s="103">
        <f>B15</f>
        <v>0</v>
      </c>
      <c r="C68" s="103">
        <f t="shared" ref="C68:D68" si="20">C15</f>
        <v>0</v>
      </c>
      <c r="D68" s="103">
        <f t="shared" si="20"/>
        <v>0</v>
      </c>
    </row>
    <row r="69" spans="1:4" x14ac:dyDescent="0.25">
      <c r="A69" s="37"/>
      <c r="B69" s="46"/>
      <c r="C69" s="46"/>
      <c r="D69" s="46"/>
    </row>
    <row r="70" spans="1:4" x14ac:dyDescent="0.25">
      <c r="A70" s="102" t="s">
        <v>148</v>
      </c>
      <c r="B70" s="118">
        <f>B19</f>
        <v>0</v>
      </c>
      <c r="C70" s="103">
        <f t="shared" ref="C70:D70" si="21">C19</f>
        <v>0</v>
      </c>
      <c r="D70" s="103">
        <f t="shared" si="21"/>
        <v>0</v>
      </c>
    </row>
    <row r="71" spans="1:4" x14ac:dyDescent="0.25">
      <c r="A71" s="37"/>
      <c r="B71" s="46"/>
      <c r="C71" s="46"/>
      <c r="D71" s="46"/>
    </row>
    <row r="72" spans="1:4" ht="30" customHeight="1" x14ac:dyDescent="0.25">
      <c r="A72" s="108" t="s">
        <v>172</v>
      </c>
      <c r="B72" s="101">
        <f>B63+B64-B68+B70</f>
        <v>0</v>
      </c>
      <c r="C72" s="101">
        <f t="shared" ref="C72:D72" si="22">C63+C64-C68+C70</f>
        <v>0</v>
      </c>
      <c r="D72" s="101">
        <f t="shared" si="22"/>
        <v>0</v>
      </c>
    </row>
    <row r="73" spans="1:4" x14ac:dyDescent="0.25">
      <c r="A73" s="37"/>
      <c r="B73" s="46"/>
      <c r="C73" s="46"/>
      <c r="D73" s="46"/>
    </row>
    <row r="74" spans="1:4" ht="30" customHeight="1" x14ac:dyDescent="0.25">
      <c r="A74" s="108" t="s">
        <v>173</v>
      </c>
      <c r="B74" s="101">
        <f>B72-B64</f>
        <v>0</v>
      </c>
      <c r="C74" s="101">
        <f>C72-C64</f>
        <v>0</v>
      </c>
      <c r="D74" s="101">
        <f t="shared" ref="D74" si="23">D72-D64</f>
        <v>0</v>
      </c>
    </row>
    <row r="75" spans="1:4" x14ac:dyDescent="0.25">
      <c r="A75" s="99"/>
      <c r="B75" s="87"/>
      <c r="C75" s="87"/>
      <c r="D75" s="8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83"/>
  <sheetViews>
    <sheetView topLeftCell="A16" workbookViewId="0">
      <selection activeCell="G71" sqref="G7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2" customFormat="1" ht="37.5" customHeight="1" x14ac:dyDescent="0.25">
      <c r="A1" s="119" t="s">
        <v>174</v>
      </c>
      <c r="B1" s="119"/>
      <c r="C1" s="119"/>
      <c r="D1" s="119"/>
      <c r="E1" s="119"/>
      <c r="F1" s="119"/>
      <c r="G1" s="119"/>
    </row>
    <row r="2" spans="1:8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3"/>
    </row>
    <row r="3" spans="1:8" x14ac:dyDescent="0.25">
      <c r="A3" s="24" t="s">
        <v>175</v>
      </c>
      <c r="B3" s="25"/>
      <c r="C3" s="25"/>
      <c r="D3" s="25"/>
      <c r="E3" s="25"/>
      <c r="F3" s="25"/>
      <c r="G3" s="26"/>
    </row>
    <row r="4" spans="1:8" x14ac:dyDescent="0.25">
      <c r="A4" s="27" t="str">
        <f>TRIMESTRE</f>
        <v>Del 1 de enero al 30 de junio de 2022 (b)</v>
      </c>
      <c r="B4" s="28"/>
      <c r="C4" s="28"/>
      <c r="D4" s="28"/>
      <c r="E4" s="28"/>
      <c r="F4" s="28"/>
      <c r="G4" s="29"/>
    </row>
    <row r="5" spans="1:8" x14ac:dyDescent="0.25">
      <c r="A5" s="30" t="s">
        <v>12</v>
      </c>
      <c r="B5" s="31"/>
      <c r="C5" s="31"/>
      <c r="D5" s="31"/>
      <c r="E5" s="31"/>
      <c r="F5" s="31"/>
      <c r="G5" s="32"/>
    </row>
    <row r="6" spans="1:8" x14ac:dyDescent="0.25">
      <c r="A6" s="120" t="s">
        <v>176</v>
      </c>
      <c r="B6" s="121" t="s">
        <v>177</v>
      </c>
      <c r="C6" s="121"/>
      <c r="D6" s="121"/>
      <c r="E6" s="121"/>
      <c r="F6" s="121"/>
      <c r="G6" s="121" t="s">
        <v>178</v>
      </c>
    </row>
    <row r="7" spans="1:8" ht="30" x14ac:dyDescent="0.25">
      <c r="A7" s="122"/>
      <c r="B7" s="123" t="s">
        <v>179</v>
      </c>
      <c r="C7" s="76" t="s">
        <v>180</v>
      </c>
      <c r="D7" s="123" t="s">
        <v>181</v>
      </c>
      <c r="E7" s="123" t="s">
        <v>137</v>
      </c>
      <c r="F7" s="123" t="s">
        <v>182</v>
      </c>
      <c r="G7" s="121"/>
    </row>
    <row r="8" spans="1:8" x14ac:dyDescent="0.25">
      <c r="A8" s="124" t="s">
        <v>183</v>
      </c>
      <c r="B8" s="46"/>
      <c r="C8" s="46"/>
      <c r="D8" s="46"/>
      <c r="E8" s="46"/>
      <c r="F8" s="46"/>
      <c r="G8" s="46"/>
    </row>
    <row r="9" spans="1:8" x14ac:dyDescent="0.25">
      <c r="A9" s="102" t="s">
        <v>184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f>F9-B9</f>
        <v>0</v>
      </c>
      <c r="H9" s="125"/>
    </row>
    <row r="10" spans="1:8" x14ac:dyDescent="0.25">
      <c r="A10" s="102" t="s">
        <v>185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f t="shared" ref="G10:G15" si="0">F10-B10</f>
        <v>0</v>
      </c>
    </row>
    <row r="11" spans="1:8" x14ac:dyDescent="0.25">
      <c r="A11" s="102" t="s">
        <v>186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f t="shared" si="0"/>
        <v>0</v>
      </c>
    </row>
    <row r="12" spans="1:8" x14ac:dyDescent="0.25">
      <c r="A12" s="102" t="s">
        <v>187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 t="shared" si="0"/>
        <v>0</v>
      </c>
    </row>
    <row r="13" spans="1:8" x14ac:dyDescent="0.25">
      <c r="A13" s="102" t="s">
        <v>188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f t="shared" si="0"/>
        <v>0</v>
      </c>
    </row>
    <row r="14" spans="1:8" x14ac:dyDescent="0.25">
      <c r="A14" s="102" t="s">
        <v>189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 t="shared" si="0"/>
        <v>0</v>
      </c>
    </row>
    <row r="15" spans="1:8" x14ac:dyDescent="0.25">
      <c r="A15" s="102" t="s">
        <v>190</v>
      </c>
      <c r="B15" s="40">
        <v>7478850.1600000001</v>
      </c>
      <c r="C15" s="40">
        <v>0</v>
      </c>
      <c r="D15" s="40">
        <v>0</v>
      </c>
      <c r="E15" s="40">
        <v>2616105.09</v>
      </c>
      <c r="F15" s="40">
        <v>2616105.09</v>
      </c>
      <c r="G15" s="40">
        <f>F15-B15</f>
        <v>-4862745.07</v>
      </c>
    </row>
    <row r="16" spans="1:8" x14ac:dyDescent="0.25">
      <c r="A16" s="126" t="s">
        <v>191</v>
      </c>
      <c r="B16" s="40">
        <f>SUM(B17:B27)</f>
        <v>0</v>
      </c>
      <c r="C16" s="40">
        <f t="shared" ref="C16:F16" si="1">SUM(C17:C27)</f>
        <v>0</v>
      </c>
      <c r="D16" s="40">
        <f t="shared" si="1"/>
        <v>0</v>
      </c>
      <c r="E16" s="40">
        <f t="shared" si="1"/>
        <v>0</v>
      </c>
      <c r="F16" s="40">
        <f t="shared" si="1"/>
        <v>0</v>
      </c>
      <c r="G16" s="40">
        <f>SUM(G17:G27)</f>
        <v>0</v>
      </c>
    </row>
    <row r="17" spans="1:7" x14ac:dyDescent="0.25">
      <c r="A17" s="127" t="s">
        <v>192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f>F17-B17</f>
        <v>0</v>
      </c>
    </row>
    <row r="18" spans="1:7" x14ac:dyDescent="0.25">
      <c r="A18" s="127" t="s">
        <v>193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f t="shared" ref="G18:G27" si="2">F18-B18</f>
        <v>0</v>
      </c>
    </row>
    <row r="19" spans="1:7" x14ac:dyDescent="0.25">
      <c r="A19" s="127" t="s">
        <v>194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f t="shared" si="2"/>
        <v>0</v>
      </c>
    </row>
    <row r="20" spans="1:7" x14ac:dyDescent="0.25">
      <c r="A20" s="127" t="s">
        <v>195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 t="shared" si="2"/>
        <v>0</v>
      </c>
    </row>
    <row r="21" spans="1:7" x14ac:dyDescent="0.25">
      <c r="A21" s="127" t="s">
        <v>196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f t="shared" si="2"/>
        <v>0</v>
      </c>
    </row>
    <row r="22" spans="1:7" x14ac:dyDescent="0.25">
      <c r="A22" s="127" t="s">
        <v>197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f t="shared" si="2"/>
        <v>0</v>
      </c>
    </row>
    <row r="23" spans="1:7" x14ac:dyDescent="0.25">
      <c r="A23" s="127" t="s">
        <v>198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f t="shared" si="2"/>
        <v>0</v>
      </c>
    </row>
    <row r="24" spans="1:7" x14ac:dyDescent="0.25">
      <c r="A24" s="127" t="s">
        <v>199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 t="shared" si="2"/>
        <v>0</v>
      </c>
    </row>
    <row r="25" spans="1:7" x14ac:dyDescent="0.25">
      <c r="A25" s="127" t="s">
        <v>200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 t="shared" si="2"/>
        <v>0</v>
      </c>
    </row>
    <row r="26" spans="1:7" x14ac:dyDescent="0.25">
      <c r="A26" s="127" t="s">
        <v>201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f t="shared" si="2"/>
        <v>0</v>
      </c>
    </row>
    <row r="27" spans="1:7" x14ac:dyDescent="0.25">
      <c r="A27" s="127" t="s">
        <v>202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f t="shared" si="2"/>
        <v>0</v>
      </c>
    </row>
    <row r="28" spans="1:7" x14ac:dyDescent="0.25">
      <c r="A28" s="102" t="s">
        <v>203</v>
      </c>
      <c r="B28" s="40">
        <f>SUM(B29:B33)</f>
        <v>0</v>
      </c>
      <c r="C28" s="40">
        <f t="shared" ref="C28:G28" si="3">SUM(C29:C33)</f>
        <v>0</v>
      </c>
      <c r="D28" s="40">
        <f t="shared" si="3"/>
        <v>0</v>
      </c>
      <c r="E28" s="40">
        <f t="shared" si="3"/>
        <v>0</v>
      </c>
      <c r="F28" s="40">
        <f t="shared" si="3"/>
        <v>0</v>
      </c>
      <c r="G28" s="40">
        <f t="shared" si="3"/>
        <v>0</v>
      </c>
    </row>
    <row r="29" spans="1:7" x14ac:dyDescent="0.25">
      <c r="A29" s="127" t="s">
        <v>204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f>F29-B29</f>
        <v>0</v>
      </c>
    </row>
    <row r="30" spans="1:7" x14ac:dyDescent="0.25">
      <c r="A30" s="127" t="s">
        <v>205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f>F30-B30</f>
        <v>0</v>
      </c>
    </row>
    <row r="31" spans="1:7" x14ac:dyDescent="0.25">
      <c r="A31" s="127" t="s">
        <v>206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f t="shared" ref="G31:G34" si="4">F31-B31</f>
        <v>0</v>
      </c>
    </row>
    <row r="32" spans="1:7" x14ac:dyDescent="0.25">
      <c r="A32" s="127" t="s">
        <v>207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f t="shared" si="4"/>
        <v>0</v>
      </c>
    </row>
    <row r="33" spans="1:8" x14ac:dyDescent="0.25">
      <c r="A33" s="127" t="s">
        <v>208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f t="shared" si="4"/>
        <v>0</v>
      </c>
    </row>
    <row r="34" spans="1:8" x14ac:dyDescent="0.25">
      <c r="A34" s="102" t="s">
        <v>209</v>
      </c>
      <c r="B34" s="40">
        <v>519750</v>
      </c>
      <c r="C34" s="40">
        <v>0</v>
      </c>
      <c r="D34" s="40">
        <v>0</v>
      </c>
      <c r="E34" s="40">
        <v>0</v>
      </c>
      <c r="F34" s="40">
        <v>0</v>
      </c>
      <c r="G34" s="40">
        <f t="shared" si="4"/>
        <v>-519750</v>
      </c>
    </row>
    <row r="35" spans="1:8" x14ac:dyDescent="0.25">
      <c r="A35" s="102" t="s">
        <v>210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f>G36</f>
        <v>3</v>
      </c>
    </row>
    <row r="36" spans="1:8" x14ac:dyDescent="0.25">
      <c r="A36" s="127" t="s">
        <v>211</v>
      </c>
      <c r="B36" s="40">
        <v>0</v>
      </c>
      <c r="C36" s="40">
        <v>0</v>
      </c>
      <c r="D36" s="40">
        <v>0</v>
      </c>
      <c r="E36" s="40">
        <v>1</v>
      </c>
      <c r="F36" s="40">
        <v>3</v>
      </c>
      <c r="G36" s="40">
        <f>F36-B36</f>
        <v>3</v>
      </c>
    </row>
    <row r="37" spans="1:8" x14ac:dyDescent="0.25">
      <c r="A37" s="102" t="s">
        <v>212</v>
      </c>
      <c r="B37" s="40">
        <f>B38+B39</f>
        <v>0</v>
      </c>
      <c r="C37" s="40">
        <v>0</v>
      </c>
      <c r="D37" s="40">
        <f t="shared" ref="C37:G37" si="5">D38+D39</f>
        <v>0</v>
      </c>
      <c r="E37" s="40">
        <f t="shared" si="5"/>
        <v>2</v>
      </c>
      <c r="F37" s="40">
        <f t="shared" si="5"/>
        <v>6</v>
      </c>
      <c r="G37" s="40">
        <f t="shared" si="5"/>
        <v>6</v>
      </c>
    </row>
    <row r="38" spans="1:8" x14ac:dyDescent="0.25">
      <c r="A38" s="127" t="s">
        <v>213</v>
      </c>
      <c r="B38" s="40">
        <v>0</v>
      </c>
      <c r="C38" s="40">
        <v>0</v>
      </c>
      <c r="D38" s="40">
        <v>0</v>
      </c>
      <c r="E38" s="40">
        <v>1</v>
      </c>
      <c r="F38" s="40">
        <v>3</v>
      </c>
      <c r="G38" s="40">
        <f>F38-B38</f>
        <v>3</v>
      </c>
    </row>
    <row r="39" spans="1:8" x14ac:dyDescent="0.25">
      <c r="A39" s="127" t="s">
        <v>214</v>
      </c>
      <c r="B39" s="40">
        <v>0</v>
      </c>
      <c r="C39" s="40">
        <v>0</v>
      </c>
      <c r="D39" s="40">
        <v>0</v>
      </c>
      <c r="E39" s="40">
        <v>1</v>
      </c>
      <c r="F39" s="40">
        <v>3</v>
      </c>
      <c r="G39" s="40">
        <f>F39-B39</f>
        <v>3</v>
      </c>
    </row>
    <row r="40" spans="1:8" x14ac:dyDescent="0.25">
      <c r="A40" s="37"/>
      <c r="B40" s="40"/>
      <c r="C40" s="40"/>
      <c r="D40" s="40"/>
      <c r="E40" s="40"/>
      <c r="F40" s="40"/>
      <c r="G40" s="40"/>
    </row>
    <row r="41" spans="1:8" x14ac:dyDescent="0.25">
      <c r="A41" s="43" t="s">
        <v>215</v>
      </c>
      <c r="B41" s="44">
        <f>SUM(B9,B10,B11,B12,B13,B14,B15,B16,B28,B34,B35,B37)</f>
        <v>7998600.1600000001</v>
      </c>
      <c r="C41" s="44">
        <f t="shared" ref="C41:E41" si="6">SUM(C9,C10,C11,C12,C13,C14,C15,C16,C28,C34,C35,C37)</f>
        <v>0</v>
      </c>
      <c r="D41" s="44">
        <f t="shared" si="6"/>
        <v>0</v>
      </c>
      <c r="E41" s="44">
        <f t="shared" si="6"/>
        <v>2616107.09</v>
      </c>
      <c r="F41" s="44">
        <f>SUM(F9,F10,F11,F12,F13,F14,F15,F16,F28,F34,F35,F37)</f>
        <v>2616111.09</v>
      </c>
      <c r="G41" s="44">
        <f>SUM(G9,G10,G11,G12,G13,G14,G15,G16,G28,G34,G35,G37)</f>
        <v>-5382486.0700000003</v>
      </c>
    </row>
    <row r="42" spans="1:8" x14ac:dyDescent="0.25">
      <c r="A42" s="43" t="s">
        <v>216</v>
      </c>
      <c r="B42" s="94"/>
      <c r="C42" s="94"/>
      <c r="D42" s="94"/>
      <c r="E42" s="94"/>
      <c r="F42" s="94"/>
      <c r="G42" s="44">
        <f>IF(G41&gt;0,G41,0)</f>
        <v>0</v>
      </c>
      <c r="H42" s="125"/>
    </row>
    <row r="43" spans="1:8" x14ac:dyDescent="0.25">
      <c r="A43" s="37"/>
      <c r="B43" s="37"/>
      <c r="C43" s="37"/>
      <c r="D43" s="37"/>
      <c r="E43" s="37"/>
      <c r="F43" s="37"/>
      <c r="G43" s="37"/>
    </row>
    <row r="44" spans="1:8" x14ac:dyDescent="0.25">
      <c r="A44" s="43" t="s">
        <v>217</v>
      </c>
      <c r="B44" s="37"/>
      <c r="C44" s="37"/>
      <c r="D44" s="37"/>
      <c r="E44" s="37"/>
      <c r="F44" s="37"/>
      <c r="G44" s="37"/>
    </row>
    <row r="45" spans="1:8" x14ac:dyDescent="0.25">
      <c r="A45" s="102" t="s">
        <v>218</v>
      </c>
      <c r="B45" s="40">
        <f>SUM(B46:B53)</f>
        <v>0</v>
      </c>
      <c r="C45" s="40">
        <f t="shared" ref="C45:G45" si="7">SUM(C46:C53)</f>
        <v>0</v>
      </c>
      <c r="D45" s="40">
        <f t="shared" si="7"/>
        <v>0</v>
      </c>
      <c r="E45" s="40">
        <f t="shared" si="7"/>
        <v>0</v>
      </c>
      <c r="F45" s="40">
        <f t="shared" si="7"/>
        <v>0</v>
      </c>
      <c r="G45" s="40">
        <f>SUM(G46:G53)</f>
        <v>0</v>
      </c>
    </row>
    <row r="46" spans="1:8" x14ac:dyDescent="0.25">
      <c r="A46" s="128" t="s">
        <v>219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f>F46-B46</f>
        <v>0</v>
      </c>
    </row>
    <row r="47" spans="1:8" x14ac:dyDescent="0.25">
      <c r="A47" s="128" t="s">
        <v>220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f t="shared" ref="G47:G53" si="8">F47-B47</f>
        <v>0</v>
      </c>
    </row>
    <row r="48" spans="1:8" x14ac:dyDescent="0.25">
      <c r="A48" s="128" t="s">
        <v>221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f t="shared" si="8"/>
        <v>0</v>
      </c>
    </row>
    <row r="49" spans="1:7" ht="30" x14ac:dyDescent="0.25">
      <c r="A49" s="128" t="s">
        <v>222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f t="shared" si="8"/>
        <v>0</v>
      </c>
    </row>
    <row r="50" spans="1:7" x14ac:dyDescent="0.25">
      <c r="A50" s="128" t="s">
        <v>223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f t="shared" si="8"/>
        <v>0</v>
      </c>
    </row>
    <row r="51" spans="1:7" x14ac:dyDescent="0.25">
      <c r="A51" s="128" t="s">
        <v>224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f t="shared" si="8"/>
        <v>0</v>
      </c>
    </row>
    <row r="52" spans="1:7" x14ac:dyDescent="0.25">
      <c r="A52" s="129" t="s">
        <v>225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f t="shared" si="8"/>
        <v>0</v>
      </c>
    </row>
    <row r="53" spans="1:7" x14ac:dyDescent="0.25">
      <c r="A53" s="127" t="s">
        <v>226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f t="shared" si="8"/>
        <v>0</v>
      </c>
    </row>
    <row r="54" spans="1:7" x14ac:dyDescent="0.25">
      <c r="A54" s="102" t="s">
        <v>227</v>
      </c>
      <c r="B54" s="40">
        <f>SUM(B55:B58)</f>
        <v>0</v>
      </c>
      <c r="C54" s="40">
        <f t="shared" ref="C54:G54" si="9">SUM(C55:C58)</f>
        <v>0</v>
      </c>
      <c r="D54" s="40">
        <f t="shared" si="9"/>
        <v>0</v>
      </c>
      <c r="E54" s="40">
        <f t="shared" si="9"/>
        <v>0</v>
      </c>
      <c r="F54" s="40">
        <v>0</v>
      </c>
      <c r="G54" s="40">
        <f t="shared" si="9"/>
        <v>0</v>
      </c>
    </row>
    <row r="55" spans="1:7" x14ac:dyDescent="0.25">
      <c r="A55" s="129" t="s">
        <v>228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f>F55-B55</f>
        <v>0</v>
      </c>
    </row>
    <row r="56" spans="1:7" x14ac:dyDescent="0.25">
      <c r="A56" s="128" t="s">
        <v>229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f t="shared" ref="G56:G58" si="10">F56-B56</f>
        <v>0</v>
      </c>
    </row>
    <row r="57" spans="1:7" x14ac:dyDescent="0.25">
      <c r="A57" s="128" t="s">
        <v>230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f t="shared" si="10"/>
        <v>0</v>
      </c>
    </row>
    <row r="58" spans="1:7" x14ac:dyDescent="0.25">
      <c r="A58" s="129" t="s">
        <v>231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f t="shared" si="10"/>
        <v>0</v>
      </c>
    </row>
    <row r="59" spans="1:7" x14ac:dyDescent="0.25">
      <c r="A59" s="102" t="s">
        <v>232</v>
      </c>
      <c r="B59" s="40">
        <f>SUM(B60:B61)</f>
        <v>0</v>
      </c>
      <c r="C59" s="40">
        <f t="shared" ref="C59:G59" si="11">SUM(C60:C61)</f>
        <v>0</v>
      </c>
      <c r="D59" s="40">
        <f t="shared" si="11"/>
        <v>0</v>
      </c>
      <c r="E59" s="40">
        <f t="shared" si="11"/>
        <v>0</v>
      </c>
      <c r="F59" s="40">
        <f t="shared" si="11"/>
        <v>0</v>
      </c>
      <c r="G59" s="40">
        <f t="shared" si="11"/>
        <v>0</v>
      </c>
    </row>
    <row r="60" spans="1:7" x14ac:dyDescent="0.25">
      <c r="A60" s="128" t="s">
        <v>233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f>F60-B60</f>
        <v>0</v>
      </c>
    </row>
    <row r="61" spans="1:7" x14ac:dyDescent="0.25">
      <c r="A61" s="128" t="s">
        <v>234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f>F61-B61</f>
        <v>0</v>
      </c>
    </row>
    <row r="62" spans="1:7" x14ac:dyDescent="0.25">
      <c r="A62" s="102" t="s">
        <v>235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f>F62-B62</f>
        <v>0</v>
      </c>
    </row>
    <row r="63" spans="1:7" x14ac:dyDescent="0.25">
      <c r="A63" s="102" t="s">
        <v>236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f>F63-B63</f>
        <v>0</v>
      </c>
    </row>
    <row r="64" spans="1:7" x14ac:dyDescent="0.25">
      <c r="A64" s="37"/>
      <c r="B64" s="37"/>
      <c r="C64" s="37"/>
      <c r="D64" s="37"/>
      <c r="E64" s="37"/>
      <c r="F64" s="37"/>
      <c r="G64" s="37"/>
    </row>
    <row r="65" spans="1:7" x14ac:dyDescent="0.25">
      <c r="A65" s="43" t="s">
        <v>237</v>
      </c>
      <c r="B65" s="44">
        <f>B45+B54+B59+B62+B63</f>
        <v>0</v>
      </c>
      <c r="C65" s="44">
        <f t="shared" ref="C65:G65" si="12">C45+C54+C59+C62+C63</f>
        <v>0</v>
      </c>
      <c r="D65" s="44">
        <f t="shared" si="12"/>
        <v>0</v>
      </c>
      <c r="E65" s="44">
        <f t="shared" si="12"/>
        <v>0</v>
      </c>
      <c r="F65" s="44">
        <f t="shared" si="12"/>
        <v>0</v>
      </c>
      <c r="G65" s="44">
        <f t="shared" si="12"/>
        <v>0</v>
      </c>
    </row>
    <row r="66" spans="1:7" x14ac:dyDescent="0.25">
      <c r="A66" s="37"/>
      <c r="B66" s="37"/>
      <c r="C66" s="37"/>
      <c r="D66" s="37"/>
      <c r="E66" s="37"/>
      <c r="F66" s="37"/>
      <c r="G66" s="37"/>
    </row>
    <row r="67" spans="1:7" x14ac:dyDescent="0.25">
      <c r="A67" s="43" t="s">
        <v>238</v>
      </c>
      <c r="B67" s="44">
        <f>B68</f>
        <v>0</v>
      </c>
      <c r="C67" s="44">
        <f t="shared" ref="C67:G67" si="13">C68</f>
        <v>0</v>
      </c>
      <c r="D67" s="44">
        <f t="shared" si="13"/>
        <v>0</v>
      </c>
      <c r="E67" s="44">
        <f t="shared" si="13"/>
        <v>0</v>
      </c>
      <c r="F67" s="44">
        <f t="shared" si="13"/>
        <v>0</v>
      </c>
      <c r="G67" s="44">
        <f t="shared" si="13"/>
        <v>0</v>
      </c>
    </row>
    <row r="68" spans="1:7" x14ac:dyDescent="0.25">
      <c r="A68" s="102" t="s">
        <v>239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f>F68-B68</f>
        <v>0</v>
      </c>
    </row>
    <row r="69" spans="1:7" x14ac:dyDescent="0.25">
      <c r="A69" s="37"/>
      <c r="B69" s="37"/>
      <c r="C69" s="37"/>
      <c r="D69" s="37"/>
      <c r="E69" s="37"/>
      <c r="F69" s="37"/>
      <c r="G69" s="37"/>
    </row>
    <row r="70" spans="1:7" x14ac:dyDescent="0.25">
      <c r="A70" s="43" t="s">
        <v>240</v>
      </c>
      <c r="B70" s="44">
        <f>B41+B65+B67</f>
        <v>7998600.1600000001</v>
      </c>
      <c r="C70" s="44">
        <f t="shared" ref="C70:G70" si="14">C41+C65+C67</f>
        <v>0</v>
      </c>
      <c r="D70" s="44">
        <f t="shared" si="14"/>
        <v>0</v>
      </c>
      <c r="E70" s="44">
        <f t="shared" si="14"/>
        <v>2616107.09</v>
      </c>
      <c r="F70" s="44">
        <f t="shared" si="14"/>
        <v>2616111.09</v>
      </c>
      <c r="G70" s="44">
        <f t="shared" si="14"/>
        <v>-5382486.0700000003</v>
      </c>
    </row>
    <row r="71" spans="1:7" x14ac:dyDescent="0.25">
      <c r="A71" s="37"/>
      <c r="B71" s="37"/>
      <c r="C71" s="37"/>
      <c r="D71" s="37"/>
      <c r="E71" s="37"/>
      <c r="F71" s="37"/>
      <c r="G71" s="37"/>
    </row>
    <row r="72" spans="1:7" x14ac:dyDescent="0.25">
      <c r="A72" s="43" t="s">
        <v>241</v>
      </c>
      <c r="B72" s="37"/>
      <c r="C72" s="37"/>
      <c r="D72" s="37"/>
      <c r="E72" s="37"/>
      <c r="F72" s="37"/>
      <c r="G72" s="37"/>
    </row>
    <row r="73" spans="1:7" x14ac:dyDescent="0.25">
      <c r="A73" s="130" t="s">
        <v>242</v>
      </c>
      <c r="B73" s="40">
        <v>1</v>
      </c>
      <c r="C73" s="40">
        <v>1</v>
      </c>
      <c r="D73" s="40">
        <v>1</v>
      </c>
      <c r="E73" s="40">
        <v>1</v>
      </c>
      <c r="F73" s="40">
        <v>3</v>
      </c>
      <c r="G73" s="40">
        <f>F73-B73</f>
        <v>2</v>
      </c>
    </row>
    <row r="74" spans="1:7" ht="30" x14ac:dyDescent="0.25">
      <c r="A74" s="130" t="s">
        <v>243</v>
      </c>
      <c r="B74" s="40">
        <v>1</v>
      </c>
      <c r="C74" s="40">
        <v>1</v>
      </c>
      <c r="D74" s="40">
        <v>1</v>
      </c>
      <c r="E74" s="40">
        <v>1</v>
      </c>
      <c r="F74" s="40">
        <v>3</v>
      </c>
      <c r="G74" s="40">
        <f>F74-B74</f>
        <v>2</v>
      </c>
    </row>
    <row r="75" spans="1:7" x14ac:dyDescent="0.25">
      <c r="A75" s="108" t="s">
        <v>244</v>
      </c>
      <c r="B75" s="44">
        <f>B73+B74</f>
        <v>2</v>
      </c>
      <c r="C75" s="44">
        <f t="shared" ref="C75:G75" si="15">C73+C74</f>
        <v>2</v>
      </c>
      <c r="D75" s="44">
        <f t="shared" si="15"/>
        <v>2</v>
      </c>
      <c r="E75" s="44">
        <f t="shared" si="15"/>
        <v>2</v>
      </c>
      <c r="F75" s="44">
        <f t="shared" si="15"/>
        <v>6</v>
      </c>
      <c r="G75" s="44">
        <f t="shared" si="15"/>
        <v>4</v>
      </c>
    </row>
    <row r="76" spans="1:7" x14ac:dyDescent="0.25">
      <c r="A76" s="99"/>
      <c r="B76" s="87"/>
      <c r="C76" s="87"/>
      <c r="D76" s="87"/>
      <c r="E76" s="87"/>
      <c r="F76" s="87"/>
      <c r="G76" s="87"/>
    </row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'[Formatos_Anexo_1_Criterios_LDF (3).xlsm]Info General'!#REF!</xm:f>
          </x14:formula1>
          <x14:formula2>
            <xm:f>'[Formatos_Anexo_1_Criterios_LDF (3).xlsm]Info General'!#REF!</xm:f>
          </x14:formula2>
          <xm:sqref>H45:XFD62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activeCell="A16" sqref="A1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31" t="s">
        <v>245</v>
      </c>
      <c r="B1" s="119"/>
      <c r="C1" s="119"/>
      <c r="D1" s="119"/>
      <c r="E1" s="119"/>
      <c r="F1" s="119"/>
      <c r="G1" s="119"/>
    </row>
    <row r="2" spans="1:7" ht="15" x14ac:dyDescent="0.25">
      <c r="A2" s="132" t="str">
        <f>ENTE_PUBLICO_A</f>
        <v>SISTEMA DE AGUA POTABLE, ALCANTARILLADO Y SANEAMIENTO DE LA COMUNIDAD DE VALTIERRILLA DEL MUNICIPIO DE SALAMANCA, GTO., Gobierno del Estado de Guanajuato (a)</v>
      </c>
      <c r="B2" s="132"/>
      <c r="C2" s="132"/>
      <c r="D2" s="132"/>
      <c r="E2" s="132"/>
      <c r="F2" s="132"/>
      <c r="G2" s="132"/>
    </row>
    <row r="3" spans="1:7" ht="15" x14ac:dyDescent="0.25">
      <c r="A3" s="133" t="s">
        <v>246</v>
      </c>
      <c r="B3" s="133"/>
      <c r="C3" s="133"/>
      <c r="D3" s="133"/>
      <c r="E3" s="133"/>
      <c r="F3" s="133"/>
      <c r="G3" s="133"/>
    </row>
    <row r="4" spans="1:7" ht="15" x14ac:dyDescent="0.25">
      <c r="A4" s="133" t="s">
        <v>247</v>
      </c>
      <c r="B4" s="133"/>
      <c r="C4" s="133"/>
      <c r="D4" s="133"/>
      <c r="E4" s="133"/>
      <c r="F4" s="133"/>
      <c r="G4" s="133"/>
    </row>
    <row r="5" spans="1:7" ht="15" x14ac:dyDescent="0.25">
      <c r="A5" s="134" t="str">
        <f>TRIMESTRE</f>
        <v>Del 1 de enero al 30 de junio de 2022 (b)</v>
      </c>
      <c r="B5" s="134"/>
      <c r="C5" s="134"/>
      <c r="D5" s="134"/>
      <c r="E5" s="134"/>
      <c r="F5" s="134"/>
      <c r="G5" s="134"/>
    </row>
    <row r="6" spans="1:7" ht="15" x14ac:dyDescent="0.25">
      <c r="A6" s="122" t="s">
        <v>12</v>
      </c>
      <c r="B6" s="122"/>
      <c r="C6" s="122"/>
      <c r="D6" s="122"/>
      <c r="E6" s="122"/>
      <c r="F6" s="122"/>
      <c r="G6" s="122"/>
    </row>
    <row r="7" spans="1:7" ht="15" customHeight="1" x14ac:dyDescent="0.25">
      <c r="A7" s="135" t="s">
        <v>13</v>
      </c>
      <c r="B7" s="135" t="s">
        <v>248</v>
      </c>
      <c r="C7" s="135"/>
      <c r="D7" s="135"/>
      <c r="E7" s="135"/>
      <c r="F7" s="135"/>
      <c r="G7" s="136" t="s">
        <v>249</v>
      </c>
    </row>
    <row r="8" spans="1:7" ht="30" x14ac:dyDescent="0.25">
      <c r="A8" s="135"/>
      <c r="B8" s="76" t="s">
        <v>250</v>
      </c>
      <c r="C8" s="76" t="s">
        <v>251</v>
      </c>
      <c r="D8" s="76" t="s">
        <v>252</v>
      </c>
      <c r="E8" s="76" t="s">
        <v>137</v>
      </c>
      <c r="F8" s="76" t="s">
        <v>253</v>
      </c>
      <c r="G8" s="135"/>
    </row>
    <row r="9" spans="1:7" ht="15" x14ac:dyDescent="0.25">
      <c r="A9" s="137" t="s">
        <v>254</v>
      </c>
      <c r="B9" s="138">
        <f>SUM(B10,B18,B28,B38,B48,B58,B62,B71,B75,B84)</f>
        <v>7998600.1600000001</v>
      </c>
      <c r="C9" s="138">
        <f t="shared" ref="C9:G9" si="0">SUM(C10,C18,C28,C38,C48,C58,C62,C71,C75)</f>
        <v>0</v>
      </c>
      <c r="D9" s="138">
        <f>SUM(D10,D18,D28,D38,D48,D58,D62,D71,D75,D84)</f>
        <v>7998600.1600000001</v>
      </c>
      <c r="E9" s="148">
        <f>SUM(E10,E18,E28,E38,E48,E58,E62,E71,E75,E84)</f>
        <v>3330250.9600000004</v>
      </c>
      <c r="F9" s="138">
        <f t="shared" si="0"/>
        <v>3330250.9600000004</v>
      </c>
      <c r="G9" s="138">
        <f t="shared" si="0"/>
        <v>3781402.4699999997</v>
      </c>
    </row>
    <row r="10" spans="1:7" ht="15" x14ac:dyDescent="0.25">
      <c r="A10" s="139" t="s">
        <v>255</v>
      </c>
      <c r="B10" s="140">
        <f>SUM(B11:B17)</f>
        <v>4374015.6400000006</v>
      </c>
      <c r="C10" s="140">
        <f t="shared" ref="C10:F10" si="1">SUM(C11:C17)</f>
        <v>0</v>
      </c>
      <c r="D10" s="140">
        <f>B10+C10</f>
        <v>4374015.6400000006</v>
      </c>
      <c r="E10" s="149">
        <f>SUM(E11:E17)</f>
        <v>1324233.8999999999</v>
      </c>
      <c r="F10" s="149">
        <f>SUM(F11:F17)</f>
        <v>1324233.8999999999</v>
      </c>
      <c r="G10" s="140">
        <f>SUM(G11:G17)</f>
        <v>3049781.74</v>
      </c>
    </row>
    <row r="11" spans="1:7" ht="15" x14ac:dyDescent="0.25">
      <c r="A11" s="141" t="s">
        <v>256</v>
      </c>
      <c r="B11" s="150">
        <f>1737385.7+271091.65+909600</f>
        <v>2918077.35</v>
      </c>
      <c r="C11" s="140">
        <v>0</v>
      </c>
      <c r="D11" s="140">
        <f t="shared" ref="D11:D74" si="2">B11+C11</f>
        <v>2918077.35</v>
      </c>
      <c r="E11" s="149">
        <v>1296051.29</v>
      </c>
      <c r="F11" s="150">
        <v>1296051.29</v>
      </c>
      <c r="G11" s="140">
        <f>D11-E11</f>
        <v>1622026.06</v>
      </c>
    </row>
    <row r="12" spans="1:7" ht="15" x14ac:dyDescent="0.25">
      <c r="A12" s="141" t="s">
        <v>257</v>
      </c>
      <c r="B12" s="150">
        <v>117859.79</v>
      </c>
      <c r="C12" s="140">
        <v>0</v>
      </c>
      <c r="D12" s="140">
        <f t="shared" si="2"/>
        <v>117859.79</v>
      </c>
      <c r="E12" s="149">
        <v>8500</v>
      </c>
      <c r="F12" s="150">
        <v>8500</v>
      </c>
      <c r="G12" s="140">
        <f>D12-E12</f>
        <v>109359.79</v>
      </c>
    </row>
    <row r="13" spans="1:7" ht="15" x14ac:dyDescent="0.25">
      <c r="A13" s="141" t="s">
        <v>258</v>
      </c>
      <c r="B13" s="150">
        <v>539931.48</v>
      </c>
      <c r="C13" s="140">
        <v>0</v>
      </c>
      <c r="D13" s="140">
        <f t="shared" si="2"/>
        <v>539931.48</v>
      </c>
      <c r="E13" s="149">
        <v>17832.41</v>
      </c>
      <c r="F13" s="150">
        <v>17832.41</v>
      </c>
      <c r="G13" s="140">
        <f t="shared" ref="G13:G17" si="3">D13-E13</f>
        <v>522099.07</v>
      </c>
    </row>
    <row r="14" spans="1:7" ht="15" x14ac:dyDescent="0.25">
      <c r="A14" s="141" t="s">
        <v>259</v>
      </c>
      <c r="B14" s="150">
        <v>414520.35</v>
      </c>
      <c r="C14" s="140">
        <v>0</v>
      </c>
      <c r="D14" s="140">
        <f t="shared" si="2"/>
        <v>414520.35</v>
      </c>
      <c r="E14" s="149">
        <v>0</v>
      </c>
      <c r="F14" s="150">
        <v>0</v>
      </c>
      <c r="G14" s="140">
        <f t="shared" si="3"/>
        <v>414520.35</v>
      </c>
    </row>
    <row r="15" spans="1:7" ht="15" x14ac:dyDescent="0.25">
      <c r="A15" s="141" t="s">
        <v>260</v>
      </c>
      <c r="B15" s="150">
        <v>383626.67</v>
      </c>
      <c r="C15" s="140">
        <v>0</v>
      </c>
      <c r="D15" s="140">
        <f t="shared" si="2"/>
        <v>383626.67</v>
      </c>
      <c r="E15" s="149">
        <v>1850.2</v>
      </c>
      <c r="F15" s="150">
        <v>1850.2</v>
      </c>
      <c r="G15" s="140">
        <f t="shared" si="3"/>
        <v>381776.47</v>
      </c>
    </row>
    <row r="16" spans="1:7" ht="15" x14ac:dyDescent="0.25">
      <c r="A16" s="141" t="s">
        <v>261</v>
      </c>
      <c r="B16" s="150">
        <v>0</v>
      </c>
      <c r="C16" s="140">
        <v>0</v>
      </c>
      <c r="D16" s="140">
        <f t="shared" si="2"/>
        <v>0</v>
      </c>
      <c r="E16" s="149">
        <v>0</v>
      </c>
      <c r="F16" s="150">
        <v>0</v>
      </c>
      <c r="G16" s="140">
        <f t="shared" si="3"/>
        <v>0</v>
      </c>
    </row>
    <row r="17" spans="1:7" ht="15" x14ac:dyDescent="0.25">
      <c r="A17" s="141" t="s">
        <v>262</v>
      </c>
      <c r="B17" s="150">
        <v>0</v>
      </c>
      <c r="C17" s="140">
        <v>0</v>
      </c>
      <c r="D17" s="140">
        <f t="shared" si="2"/>
        <v>0</v>
      </c>
      <c r="E17" s="149">
        <v>0</v>
      </c>
      <c r="F17" s="150">
        <v>0</v>
      </c>
      <c r="G17" s="140">
        <f t="shared" si="3"/>
        <v>0</v>
      </c>
    </row>
    <row r="18" spans="1:7" ht="15" x14ac:dyDescent="0.25">
      <c r="A18" s="139" t="s">
        <v>263</v>
      </c>
      <c r="B18" s="140">
        <f>SUM(B19:B27)</f>
        <v>647537.72</v>
      </c>
      <c r="C18" s="140">
        <f t="shared" ref="C18:F18" si="4">SUM(C19:C27)</f>
        <v>0</v>
      </c>
      <c r="D18" s="140">
        <f t="shared" si="2"/>
        <v>647537.72</v>
      </c>
      <c r="E18" s="140">
        <f t="shared" si="4"/>
        <v>332000.21999999997</v>
      </c>
      <c r="F18" s="140">
        <f t="shared" si="4"/>
        <v>332000.21999999997</v>
      </c>
      <c r="G18" s="140">
        <f>SUM(G19:G27)</f>
        <v>315537.5</v>
      </c>
    </row>
    <row r="19" spans="1:7" ht="15" x14ac:dyDescent="0.25">
      <c r="A19" s="141" t="s">
        <v>264</v>
      </c>
      <c r="B19" s="150">
        <v>90000</v>
      </c>
      <c r="C19" s="140">
        <v>0</v>
      </c>
      <c r="D19" s="140">
        <f t="shared" si="2"/>
        <v>90000</v>
      </c>
      <c r="E19" s="149">
        <v>57921.69</v>
      </c>
      <c r="F19" s="150">
        <v>57921.69</v>
      </c>
      <c r="G19" s="140">
        <f>D19-E19</f>
        <v>32078.309999999998</v>
      </c>
    </row>
    <row r="20" spans="1:7" ht="15" x14ac:dyDescent="0.25">
      <c r="A20" s="141" t="s">
        <v>265</v>
      </c>
      <c r="B20" s="150">
        <v>10000</v>
      </c>
      <c r="C20" s="140">
        <v>0</v>
      </c>
      <c r="D20" s="140">
        <f t="shared" si="2"/>
        <v>10000</v>
      </c>
      <c r="E20" s="149">
        <v>4958.4399999999996</v>
      </c>
      <c r="F20" s="150">
        <v>4958.4399999999996</v>
      </c>
      <c r="G20" s="140">
        <f t="shared" ref="G20:G27" si="5">D20-E20</f>
        <v>5041.5600000000004</v>
      </c>
    </row>
    <row r="21" spans="1:7" ht="15" x14ac:dyDescent="0.25">
      <c r="A21" s="141" t="s">
        <v>266</v>
      </c>
      <c r="B21" s="150">
        <v>0</v>
      </c>
      <c r="C21" s="140">
        <v>0</v>
      </c>
      <c r="D21" s="140">
        <f t="shared" si="2"/>
        <v>0</v>
      </c>
      <c r="E21" s="149">
        <v>0</v>
      </c>
      <c r="F21" s="150">
        <v>0</v>
      </c>
      <c r="G21" s="140">
        <f t="shared" si="5"/>
        <v>0</v>
      </c>
    </row>
    <row r="22" spans="1:7" ht="15" x14ac:dyDescent="0.25">
      <c r="A22" s="141" t="s">
        <v>267</v>
      </c>
      <c r="B22" s="150">
        <v>338000</v>
      </c>
      <c r="C22" s="140">
        <v>0</v>
      </c>
      <c r="D22" s="140">
        <f t="shared" si="2"/>
        <v>338000</v>
      </c>
      <c r="E22" s="149">
        <v>89122.99</v>
      </c>
      <c r="F22" s="150">
        <v>89122.99</v>
      </c>
      <c r="G22" s="140">
        <f t="shared" si="5"/>
        <v>248877.01</v>
      </c>
    </row>
    <row r="23" spans="1:7" ht="15" x14ac:dyDescent="0.25">
      <c r="A23" s="141" t="s">
        <v>268</v>
      </c>
      <c r="B23" s="150">
        <v>80000</v>
      </c>
      <c r="C23" s="140">
        <v>0</v>
      </c>
      <c r="D23" s="140">
        <f t="shared" si="2"/>
        <v>80000</v>
      </c>
      <c r="E23" s="149">
        <v>44095.27</v>
      </c>
      <c r="F23" s="150">
        <v>44095.27</v>
      </c>
      <c r="G23" s="140">
        <f t="shared" si="5"/>
        <v>35904.730000000003</v>
      </c>
    </row>
    <row r="24" spans="1:7" ht="15" x14ac:dyDescent="0.25">
      <c r="A24" s="141" t="s">
        <v>269</v>
      </c>
      <c r="B24" s="150">
        <v>71537.72</v>
      </c>
      <c r="C24" s="140">
        <v>0</v>
      </c>
      <c r="D24" s="140">
        <f t="shared" si="2"/>
        <v>71537.72</v>
      </c>
      <c r="E24" s="149">
        <v>43785.440000000002</v>
      </c>
      <c r="F24" s="150">
        <v>43785.440000000002</v>
      </c>
      <c r="G24" s="140">
        <f t="shared" si="5"/>
        <v>27752.28</v>
      </c>
    </row>
    <row r="25" spans="1:7" ht="15" x14ac:dyDescent="0.25">
      <c r="A25" s="141" t="s">
        <v>270</v>
      </c>
      <c r="B25" s="150">
        <v>8000</v>
      </c>
      <c r="C25" s="140">
        <v>0</v>
      </c>
      <c r="D25" s="140">
        <f t="shared" si="2"/>
        <v>8000</v>
      </c>
      <c r="E25" s="149">
        <v>0</v>
      </c>
      <c r="F25" s="150">
        <v>0</v>
      </c>
      <c r="G25" s="140">
        <f t="shared" si="5"/>
        <v>8000</v>
      </c>
    </row>
    <row r="26" spans="1:7" ht="15" x14ac:dyDescent="0.25">
      <c r="A26" s="141" t="s">
        <v>271</v>
      </c>
      <c r="B26" s="150">
        <v>0</v>
      </c>
      <c r="C26" s="140">
        <v>0</v>
      </c>
      <c r="D26" s="140">
        <f t="shared" si="2"/>
        <v>0</v>
      </c>
      <c r="E26" s="149">
        <v>0</v>
      </c>
      <c r="F26" s="150">
        <v>0</v>
      </c>
      <c r="G26" s="140">
        <f t="shared" si="5"/>
        <v>0</v>
      </c>
    </row>
    <row r="27" spans="1:7" ht="15" x14ac:dyDescent="0.25">
      <c r="A27" s="141" t="s">
        <v>272</v>
      </c>
      <c r="B27" s="150">
        <v>50000</v>
      </c>
      <c r="C27" s="140">
        <v>0</v>
      </c>
      <c r="D27" s="140">
        <f t="shared" si="2"/>
        <v>50000</v>
      </c>
      <c r="E27" s="149">
        <v>92116.39</v>
      </c>
      <c r="F27" s="150">
        <v>92116.39</v>
      </c>
      <c r="G27" s="140">
        <f t="shared" si="5"/>
        <v>-42116.39</v>
      </c>
    </row>
    <row r="28" spans="1:7" ht="15" x14ac:dyDescent="0.25">
      <c r="A28" s="139" t="s">
        <v>273</v>
      </c>
      <c r="B28" s="140">
        <f>SUM(B29:B37)</f>
        <v>1920100</v>
      </c>
      <c r="C28" s="140">
        <f t="shared" ref="C28:G28" si="6">SUM(C29:C37)</f>
        <v>0</v>
      </c>
      <c r="D28" s="140">
        <f t="shared" si="2"/>
        <v>1920100</v>
      </c>
      <c r="E28" s="140">
        <f t="shared" si="6"/>
        <v>1649732.1600000001</v>
      </c>
      <c r="F28" s="140">
        <f t="shared" si="6"/>
        <v>1649732.1600000001</v>
      </c>
      <c r="G28" s="140">
        <f t="shared" si="6"/>
        <v>270367.83999999985</v>
      </c>
    </row>
    <row r="29" spans="1:7" ht="15" x14ac:dyDescent="0.25">
      <c r="A29" s="141" t="s">
        <v>274</v>
      </c>
      <c r="B29" s="150">
        <v>839100</v>
      </c>
      <c r="C29" s="140">
        <v>0</v>
      </c>
      <c r="D29" s="140">
        <f t="shared" si="2"/>
        <v>839100</v>
      </c>
      <c r="E29" s="149">
        <v>489294.56</v>
      </c>
      <c r="F29" s="150">
        <v>489294.56</v>
      </c>
      <c r="G29" s="140">
        <f>D29-E29</f>
        <v>349805.44</v>
      </c>
    </row>
    <row r="30" spans="1:7" ht="15" x14ac:dyDescent="0.25">
      <c r="A30" s="141" t="s">
        <v>275</v>
      </c>
      <c r="B30" s="150">
        <v>29000</v>
      </c>
      <c r="C30" s="140">
        <v>0</v>
      </c>
      <c r="D30" s="140">
        <f t="shared" si="2"/>
        <v>29000</v>
      </c>
      <c r="E30" s="149">
        <v>0</v>
      </c>
      <c r="F30" s="150">
        <v>0</v>
      </c>
      <c r="G30" s="140">
        <f t="shared" ref="G30:G37" si="7">D30-E30</f>
        <v>29000</v>
      </c>
    </row>
    <row r="31" spans="1:7" ht="15" x14ac:dyDescent="0.25">
      <c r="A31" s="141" t="s">
        <v>276</v>
      </c>
      <c r="B31" s="150">
        <v>415000</v>
      </c>
      <c r="C31" s="140">
        <v>0</v>
      </c>
      <c r="D31" s="140">
        <f t="shared" si="2"/>
        <v>415000</v>
      </c>
      <c r="E31" s="149">
        <v>77538.960000000006</v>
      </c>
      <c r="F31" s="150">
        <v>77538.960000000006</v>
      </c>
      <c r="G31" s="140">
        <f t="shared" si="7"/>
        <v>337461.04</v>
      </c>
    </row>
    <row r="32" spans="1:7" ht="15" x14ac:dyDescent="0.25">
      <c r="A32" s="141" t="s">
        <v>277</v>
      </c>
      <c r="B32" s="150">
        <v>10000</v>
      </c>
      <c r="C32" s="140">
        <v>0</v>
      </c>
      <c r="D32" s="140">
        <f t="shared" si="2"/>
        <v>10000</v>
      </c>
      <c r="E32" s="149">
        <v>10180.91</v>
      </c>
      <c r="F32" s="150">
        <v>10180.91</v>
      </c>
      <c r="G32" s="140">
        <f t="shared" si="7"/>
        <v>-180.90999999999985</v>
      </c>
    </row>
    <row r="33" spans="1:7" ht="15" x14ac:dyDescent="0.25">
      <c r="A33" s="141" t="s">
        <v>278</v>
      </c>
      <c r="B33" s="150">
        <v>277000</v>
      </c>
      <c r="C33" s="140">
        <v>0</v>
      </c>
      <c r="D33" s="140">
        <f t="shared" si="2"/>
        <v>277000</v>
      </c>
      <c r="E33" s="149">
        <v>159373.78</v>
      </c>
      <c r="F33" s="150">
        <v>159373.78</v>
      </c>
      <c r="G33" s="140">
        <f t="shared" si="7"/>
        <v>117626.22</v>
      </c>
    </row>
    <row r="34" spans="1:7" ht="15" x14ac:dyDescent="0.25">
      <c r="A34" s="141" t="s">
        <v>279</v>
      </c>
      <c r="B34" s="150">
        <v>5000</v>
      </c>
      <c r="C34" s="140">
        <v>0</v>
      </c>
      <c r="D34" s="140">
        <f t="shared" si="2"/>
        <v>5000</v>
      </c>
      <c r="E34" s="149">
        <v>408.34</v>
      </c>
      <c r="F34" s="150">
        <v>408.34</v>
      </c>
      <c r="G34" s="140">
        <f t="shared" si="7"/>
        <v>4591.66</v>
      </c>
    </row>
    <row r="35" spans="1:7" ht="15" x14ac:dyDescent="0.25">
      <c r="A35" s="141" t="s">
        <v>280</v>
      </c>
      <c r="B35" s="150">
        <v>20000</v>
      </c>
      <c r="C35" s="140">
        <v>0</v>
      </c>
      <c r="D35" s="140">
        <f t="shared" si="2"/>
        <v>20000</v>
      </c>
      <c r="E35" s="149">
        <v>14258.03</v>
      </c>
      <c r="F35" s="150">
        <v>14258.03</v>
      </c>
      <c r="G35" s="140">
        <f t="shared" si="7"/>
        <v>5741.9699999999993</v>
      </c>
    </row>
    <row r="36" spans="1:7" ht="15" x14ac:dyDescent="0.25">
      <c r="A36" s="141" t="s">
        <v>281</v>
      </c>
      <c r="B36" s="150">
        <v>0</v>
      </c>
      <c r="C36" s="151">
        <v>10000</v>
      </c>
      <c r="D36" s="140">
        <f t="shared" si="2"/>
        <v>10000</v>
      </c>
      <c r="E36" s="149">
        <v>4032.06</v>
      </c>
      <c r="F36" s="150">
        <v>4032.06</v>
      </c>
      <c r="G36" s="140">
        <f t="shared" si="7"/>
        <v>5967.9400000000005</v>
      </c>
    </row>
    <row r="37" spans="1:7" ht="15" x14ac:dyDescent="0.25">
      <c r="A37" s="141" t="s">
        <v>282</v>
      </c>
      <c r="B37" s="150">
        <v>325000</v>
      </c>
      <c r="C37" s="151">
        <v>-10000</v>
      </c>
      <c r="D37" s="140">
        <f t="shared" si="2"/>
        <v>315000</v>
      </c>
      <c r="E37" s="149">
        <v>894645.52</v>
      </c>
      <c r="F37" s="150">
        <v>894645.52</v>
      </c>
      <c r="G37" s="140">
        <f t="shared" si="7"/>
        <v>-579645.52</v>
      </c>
    </row>
    <row r="38" spans="1:7" ht="15" x14ac:dyDescent="0.25">
      <c r="A38" s="139" t="s">
        <v>283</v>
      </c>
      <c r="B38" s="140">
        <f>SUM(B39:B47)</f>
        <v>0</v>
      </c>
      <c r="C38" s="140">
        <f t="shared" ref="C38:G38" si="8">SUM(C39:C47)</f>
        <v>0</v>
      </c>
      <c r="D38" s="140">
        <f t="shared" si="2"/>
        <v>0</v>
      </c>
      <c r="E38" s="140">
        <f t="shared" si="8"/>
        <v>0</v>
      </c>
      <c r="F38" s="140">
        <f t="shared" si="8"/>
        <v>0</v>
      </c>
      <c r="G38" s="140">
        <f t="shared" si="8"/>
        <v>0</v>
      </c>
    </row>
    <row r="39" spans="1:7" ht="15" x14ac:dyDescent="0.25">
      <c r="A39" s="141" t="s">
        <v>284</v>
      </c>
      <c r="B39" s="150">
        <v>0</v>
      </c>
      <c r="C39" s="140">
        <v>0</v>
      </c>
      <c r="D39" s="140">
        <f t="shared" si="2"/>
        <v>0</v>
      </c>
      <c r="E39" s="149">
        <v>0</v>
      </c>
      <c r="F39" s="150">
        <v>0</v>
      </c>
      <c r="G39" s="140">
        <f>D39-E39</f>
        <v>0</v>
      </c>
    </row>
    <row r="40" spans="1:7" ht="15" x14ac:dyDescent="0.25">
      <c r="A40" s="141" t="s">
        <v>285</v>
      </c>
      <c r="B40" s="150">
        <v>0</v>
      </c>
      <c r="C40" s="140">
        <v>0</v>
      </c>
      <c r="D40" s="140">
        <f t="shared" si="2"/>
        <v>0</v>
      </c>
      <c r="E40" s="149">
        <v>0</v>
      </c>
      <c r="F40" s="150">
        <v>0</v>
      </c>
      <c r="G40" s="140">
        <f t="shared" ref="G40:G47" si="9">D40-E40</f>
        <v>0</v>
      </c>
    </row>
    <row r="41" spans="1:7" ht="15" x14ac:dyDescent="0.25">
      <c r="A41" s="141" t="s">
        <v>286</v>
      </c>
      <c r="B41" s="150">
        <v>0</v>
      </c>
      <c r="C41" s="140">
        <v>0</v>
      </c>
      <c r="D41" s="140">
        <f t="shared" si="2"/>
        <v>0</v>
      </c>
      <c r="E41" s="149">
        <v>0</v>
      </c>
      <c r="F41" s="150">
        <v>0</v>
      </c>
      <c r="G41" s="140">
        <f t="shared" si="9"/>
        <v>0</v>
      </c>
    </row>
    <row r="42" spans="1:7" ht="15" x14ac:dyDescent="0.25">
      <c r="A42" s="141" t="s">
        <v>287</v>
      </c>
      <c r="B42" s="150">
        <v>0</v>
      </c>
      <c r="C42" s="140">
        <v>0</v>
      </c>
      <c r="D42" s="140">
        <f t="shared" si="2"/>
        <v>0</v>
      </c>
      <c r="E42" s="149">
        <v>0</v>
      </c>
      <c r="F42" s="150">
        <v>0</v>
      </c>
      <c r="G42" s="140">
        <f t="shared" si="9"/>
        <v>0</v>
      </c>
    </row>
    <row r="43" spans="1:7" ht="15" x14ac:dyDescent="0.25">
      <c r="A43" s="141" t="s">
        <v>288</v>
      </c>
      <c r="B43" s="150">
        <v>0</v>
      </c>
      <c r="C43" s="140">
        <v>0</v>
      </c>
      <c r="D43" s="140">
        <f t="shared" si="2"/>
        <v>0</v>
      </c>
      <c r="E43" s="149">
        <v>0</v>
      </c>
      <c r="F43" s="150">
        <v>0</v>
      </c>
      <c r="G43" s="140">
        <f t="shared" si="9"/>
        <v>0</v>
      </c>
    </row>
    <row r="44" spans="1:7" ht="15" x14ac:dyDescent="0.25">
      <c r="A44" s="141" t="s">
        <v>289</v>
      </c>
      <c r="B44" s="150">
        <v>0</v>
      </c>
      <c r="C44" s="140">
        <v>0</v>
      </c>
      <c r="D44" s="140">
        <f t="shared" si="2"/>
        <v>0</v>
      </c>
      <c r="E44" s="149">
        <v>0</v>
      </c>
      <c r="F44" s="150">
        <v>0</v>
      </c>
      <c r="G44" s="140">
        <f t="shared" si="9"/>
        <v>0</v>
      </c>
    </row>
    <row r="45" spans="1:7" ht="15" x14ac:dyDescent="0.25">
      <c r="A45" s="141" t="s">
        <v>290</v>
      </c>
      <c r="B45" s="150">
        <v>0</v>
      </c>
      <c r="C45" s="140">
        <v>0</v>
      </c>
      <c r="D45" s="140">
        <f t="shared" si="2"/>
        <v>0</v>
      </c>
      <c r="E45" s="149">
        <v>0</v>
      </c>
      <c r="F45" s="150">
        <v>0</v>
      </c>
      <c r="G45" s="140">
        <f t="shared" si="9"/>
        <v>0</v>
      </c>
    </row>
    <row r="46" spans="1:7" ht="15" x14ac:dyDescent="0.25">
      <c r="A46" s="141" t="s">
        <v>291</v>
      </c>
      <c r="B46" s="150">
        <v>0</v>
      </c>
      <c r="C46" s="140">
        <v>0</v>
      </c>
      <c r="D46" s="140">
        <f t="shared" si="2"/>
        <v>0</v>
      </c>
      <c r="E46" s="149">
        <v>0</v>
      </c>
      <c r="F46" s="150">
        <v>0</v>
      </c>
      <c r="G46" s="140">
        <f t="shared" si="9"/>
        <v>0</v>
      </c>
    </row>
    <row r="47" spans="1:7" ht="15" x14ac:dyDescent="0.25">
      <c r="A47" s="141" t="s">
        <v>292</v>
      </c>
      <c r="B47" s="150">
        <v>0</v>
      </c>
      <c r="C47" s="140">
        <v>0</v>
      </c>
      <c r="D47" s="140">
        <f t="shared" si="2"/>
        <v>0</v>
      </c>
      <c r="E47" s="149">
        <v>0</v>
      </c>
      <c r="F47" s="150">
        <v>0</v>
      </c>
      <c r="G47" s="140">
        <f t="shared" si="9"/>
        <v>0</v>
      </c>
    </row>
    <row r="48" spans="1:7" ht="15" x14ac:dyDescent="0.25">
      <c r="A48" s="139" t="s">
        <v>293</v>
      </c>
      <c r="B48" s="140">
        <f>SUM(B49:B57)</f>
        <v>20000</v>
      </c>
      <c r="C48" s="140">
        <f t="shared" ref="C48:G48" si="10">SUM(C49:C57)</f>
        <v>0</v>
      </c>
      <c r="D48" s="140">
        <f t="shared" si="2"/>
        <v>20000</v>
      </c>
      <c r="E48" s="140">
        <f t="shared" si="10"/>
        <v>24284.68</v>
      </c>
      <c r="F48" s="140">
        <f t="shared" si="10"/>
        <v>24284.68</v>
      </c>
      <c r="G48" s="140">
        <f t="shared" si="10"/>
        <v>-4284.68</v>
      </c>
    </row>
    <row r="49" spans="1:7" ht="15" x14ac:dyDescent="0.25">
      <c r="A49" s="141" t="s">
        <v>294</v>
      </c>
      <c r="B49" s="150">
        <v>10000</v>
      </c>
      <c r="C49" s="140">
        <v>0</v>
      </c>
      <c r="D49" s="140">
        <f t="shared" si="2"/>
        <v>10000</v>
      </c>
      <c r="E49" s="149">
        <v>2131.23</v>
      </c>
      <c r="F49" s="150">
        <v>2131.23</v>
      </c>
      <c r="G49" s="140">
        <f>D49-E49</f>
        <v>7868.77</v>
      </c>
    </row>
    <row r="50" spans="1:7" ht="15" x14ac:dyDescent="0.25">
      <c r="A50" s="141" t="s">
        <v>295</v>
      </c>
      <c r="B50" s="150">
        <v>10000</v>
      </c>
      <c r="C50" s="140">
        <v>0</v>
      </c>
      <c r="D50" s="140">
        <f t="shared" si="2"/>
        <v>10000</v>
      </c>
      <c r="E50" s="149">
        <v>22153.45</v>
      </c>
      <c r="F50" s="150">
        <v>22153.45</v>
      </c>
      <c r="G50" s="140">
        <f t="shared" ref="G50:G57" si="11">D50-E50</f>
        <v>-12153.45</v>
      </c>
    </row>
    <row r="51" spans="1:7" ht="15" x14ac:dyDescent="0.25">
      <c r="A51" s="141" t="s">
        <v>296</v>
      </c>
      <c r="B51" s="150">
        <v>0</v>
      </c>
      <c r="C51" s="140">
        <v>0</v>
      </c>
      <c r="D51" s="140">
        <f t="shared" si="2"/>
        <v>0</v>
      </c>
      <c r="E51" s="149">
        <v>0</v>
      </c>
      <c r="F51" s="150">
        <v>0</v>
      </c>
      <c r="G51" s="140">
        <f t="shared" si="11"/>
        <v>0</v>
      </c>
    </row>
    <row r="52" spans="1:7" ht="15" x14ac:dyDescent="0.25">
      <c r="A52" s="141" t="s">
        <v>297</v>
      </c>
      <c r="B52" s="150">
        <v>0</v>
      </c>
      <c r="C52" s="140">
        <v>0</v>
      </c>
      <c r="D52" s="140">
        <f t="shared" si="2"/>
        <v>0</v>
      </c>
      <c r="E52" s="149">
        <v>0</v>
      </c>
      <c r="F52" s="150">
        <v>0</v>
      </c>
      <c r="G52" s="140">
        <f t="shared" si="11"/>
        <v>0</v>
      </c>
    </row>
    <row r="53" spans="1:7" ht="15" x14ac:dyDescent="0.25">
      <c r="A53" s="141" t="s">
        <v>298</v>
      </c>
      <c r="B53" s="150">
        <v>0</v>
      </c>
      <c r="C53" s="140">
        <v>0</v>
      </c>
      <c r="D53" s="140">
        <f t="shared" si="2"/>
        <v>0</v>
      </c>
      <c r="E53" s="149">
        <v>0</v>
      </c>
      <c r="F53" s="150">
        <v>0</v>
      </c>
      <c r="G53" s="140">
        <f t="shared" si="11"/>
        <v>0</v>
      </c>
    </row>
    <row r="54" spans="1:7" ht="15" x14ac:dyDescent="0.25">
      <c r="A54" s="141" t="s">
        <v>299</v>
      </c>
      <c r="B54" s="150">
        <v>0</v>
      </c>
      <c r="C54" s="140">
        <v>0</v>
      </c>
      <c r="D54" s="140">
        <f t="shared" si="2"/>
        <v>0</v>
      </c>
      <c r="E54" s="149">
        <v>0</v>
      </c>
      <c r="F54" s="150">
        <v>0</v>
      </c>
      <c r="G54" s="140">
        <f t="shared" si="11"/>
        <v>0</v>
      </c>
    </row>
    <row r="55" spans="1:7" ht="15" x14ac:dyDescent="0.25">
      <c r="A55" s="141" t="s">
        <v>300</v>
      </c>
      <c r="B55" s="150">
        <v>0</v>
      </c>
      <c r="C55" s="140">
        <v>0</v>
      </c>
      <c r="D55" s="140">
        <f t="shared" si="2"/>
        <v>0</v>
      </c>
      <c r="E55" s="149">
        <v>0</v>
      </c>
      <c r="F55" s="150">
        <v>0</v>
      </c>
      <c r="G55" s="140">
        <f t="shared" si="11"/>
        <v>0</v>
      </c>
    </row>
    <row r="56" spans="1:7" ht="15" x14ac:dyDescent="0.25">
      <c r="A56" s="141" t="s">
        <v>301</v>
      </c>
      <c r="B56" s="150">
        <v>0</v>
      </c>
      <c r="C56" s="140">
        <v>0</v>
      </c>
      <c r="D56" s="140">
        <f t="shared" si="2"/>
        <v>0</v>
      </c>
      <c r="E56" s="149">
        <v>0</v>
      </c>
      <c r="F56" s="150">
        <v>0</v>
      </c>
      <c r="G56" s="140">
        <f t="shared" si="11"/>
        <v>0</v>
      </c>
    </row>
    <row r="57" spans="1:7" ht="15" x14ac:dyDescent="0.25">
      <c r="A57" s="141" t="s">
        <v>302</v>
      </c>
      <c r="B57" s="150">
        <v>0</v>
      </c>
      <c r="C57" s="140">
        <v>0</v>
      </c>
      <c r="D57" s="140">
        <f t="shared" si="2"/>
        <v>0</v>
      </c>
      <c r="E57" s="149">
        <v>0</v>
      </c>
      <c r="F57" s="150">
        <v>0</v>
      </c>
      <c r="G57" s="140">
        <f t="shared" si="11"/>
        <v>0</v>
      </c>
    </row>
    <row r="58" spans="1:7" ht="15" x14ac:dyDescent="0.25">
      <c r="A58" s="139" t="s">
        <v>303</v>
      </c>
      <c r="B58" s="140">
        <f>SUM(B59:B61)</f>
        <v>150000.07</v>
      </c>
      <c r="C58" s="140">
        <f t="shared" ref="C58:G58" si="12">SUM(C59:C61)</f>
        <v>0</v>
      </c>
      <c r="D58" s="140">
        <f t="shared" si="2"/>
        <v>150000.07</v>
      </c>
      <c r="E58" s="140">
        <f t="shared" si="12"/>
        <v>0</v>
      </c>
      <c r="F58" s="140">
        <f t="shared" si="12"/>
        <v>0</v>
      </c>
      <c r="G58" s="140">
        <f t="shared" si="12"/>
        <v>150000.07</v>
      </c>
    </row>
    <row r="59" spans="1:7" ht="15" x14ac:dyDescent="0.25">
      <c r="A59" s="141" t="s">
        <v>304</v>
      </c>
      <c r="B59" s="150">
        <v>0</v>
      </c>
      <c r="C59" s="140">
        <v>0</v>
      </c>
      <c r="D59" s="140">
        <f t="shared" si="2"/>
        <v>0</v>
      </c>
      <c r="E59" s="149">
        <f>SUM(E60:E62)</f>
        <v>0</v>
      </c>
      <c r="F59" s="150">
        <v>0</v>
      </c>
      <c r="G59" s="140">
        <f>D59-E59</f>
        <v>0</v>
      </c>
    </row>
    <row r="60" spans="1:7" ht="15" x14ac:dyDescent="0.25">
      <c r="A60" s="141" t="s">
        <v>305</v>
      </c>
      <c r="B60" s="150">
        <v>150000.07</v>
      </c>
      <c r="C60" s="140">
        <v>0</v>
      </c>
      <c r="D60" s="140">
        <f t="shared" si="2"/>
        <v>150000.07</v>
      </c>
      <c r="E60" s="149">
        <v>0</v>
      </c>
      <c r="F60" s="150">
        <v>0</v>
      </c>
      <c r="G60" s="140">
        <f t="shared" ref="G60:G61" si="13">D60-E60</f>
        <v>150000.07</v>
      </c>
    </row>
    <row r="61" spans="1:7" ht="15" x14ac:dyDescent="0.25">
      <c r="A61" s="141" t="s">
        <v>306</v>
      </c>
      <c r="B61" s="150">
        <v>0</v>
      </c>
      <c r="C61" s="140">
        <v>0</v>
      </c>
      <c r="D61" s="140">
        <f t="shared" si="2"/>
        <v>0</v>
      </c>
      <c r="E61" s="149">
        <v>0</v>
      </c>
      <c r="F61" s="150">
        <v>0</v>
      </c>
      <c r="G61" s="140">
        <f t="shared" si="13"/>
        <v>0</v>
      </c>
    </row>
    <row r="62" spans="1:7" ht="15" x14ac:dyDescent="0.25">
      <c r="A62" s="139" t="s">
        <v>307</v>
      </c>
      <c r="B62" s="140">
        <f>SUM(B63:B67,B69:B70)</f>
        <v>0</v>
      </c>
      <c r="C62" s="140">
        <f t="shared" ref="C62:G62" si="14">SUM(C63:C67,C69:C70)</f>
        <v>0</v>
      </c>
      <c r="D62" s="140">
        <f t="shared" si="2"/>
        <v>0</v>
      </c>
      <c r="E62" s="149">
        <v>0</v>
      </c>
      <c r="F62" s="150">
        <v>0</v>
      </c>
      <c r="G62" s="140">
        <f t="shared" si="14"/>
        <v>0</v>
      </c>
    </row>
    <row r="63" spans="1:7" ht="15" x14ac:dyDescent="0.25">
      <c r="A63" s="141" t="s">
        <v>308</v>
      </c>
      <c r="B63" s="140">
        <v>0</v>
      </c>
      <c r="C63" s="140">
        <v>0</v>
      </c>
      <c r="D63" s="140">
        <f t="shared" si="2"/>
        <v>0</v>
      </c>
      <c r="E63" s="149">
        <v>0</v>
      </c>
      <c r="F63" s="150">
        <v>0</v>
      </c>
      <c r="G63" s="140">
        <f>D63-E63</f>
        <v>0</v>
      </c>
    </row>
    <row r="64" spans="1:7" ht="15" x14ac:dyDescent="0.25">
      <c r="A64" s="141" t="s">
        <v>309</v>
      </c>
      <c r="B64" s="140">
        <v>0</v>
      </c>
      <c r="C64" s="140">
        <v>0</v>
      </c>
      <c r="D64" s="140">
        <f t="shared" si="2"/>
        <v>0</v>
      </c>
      <c r="E64" s="149">
        <v>0</v>
      </c>
      <c r="F64" s="150">
        <v>0</v>
      </c>
      <c r="G64" s="140">
        <f t="shared" ref="G64:G70" si="15">D64-E64</f>
        <v>0</v>
      </c>
    </row>
    <row r="65" spans="1:7" ht="15" x14ac:dyDescent="0.25">
      <c r="A65" s="141" t="s">
        <v>310</v>
      </c>
      <c r="B65" s="140">
        <v>0</v>
      </c>
      <c r="C65" s="140">
        <v>0</v>
      </c>
      <c r="D65" s="140">
        <f t="shared" si="2"/>
        <v>0</v>
      </c>
      <c r="E65" s="149">
        <v>0</v>
      </c>
      <c r="F65" s="150">
        <v>0</v>
      </c>
      <c r="G65" s="140">
        <f t="shared" si="15"/>
        <v>0</v>
      </c>
    </row>
    <row r="66" spans="1:7" ht="15" x14ac:dyDescent="0.25">
      <c r="A66" s="141" t="s">
        <v>311</v>
      </c>
      <c r="B66" s="140">
        <v>0</v>
      </c>
      <c r="C66" s="140">
        <v>0</v>
      </c>
      <c r="D66" s="140">
        <f t="shared" si="2"/>
        <v>0</v>
      </c>
      <c r="E66" s="149">
        <v>0</v>
      </c>
      <c r="F66" s="150">
        <v>0</v>
      </c>
      <c r="G66" s="140">
        <f t="shared" si="15"/>
        <v>0</v>
      </c>
    </row>
    <row r="67" spans="1:7" ht="15" x14ac:dyDescent="0.25">
      <c r="A67" s="141" t="s">
        <v>312</v>
      </c>
      <c r="B67" s="140">
        <v>0</v>
      </c>
      <c r="C67" s="140">
        <v>0</v>
      </c>
      <c r="D67" s="140">
        <f t="shared" si="2"/>
        <v>0</v>
      </c>
      <c r="E67" s="149">
        <v>0</v>
      </c>
      <c r="F67" s="150">
        <v>0</v>
      </c>
      <c r="G67" s="140">
        <f t="shared" si="15"/>
        <v>0</v>
      </c>
    </row>
    <row r="68" spans="1:7" ht="15" x14ac:dyDescent="0.25">
      <c r="A68" s="141" t="s">
        <v>313</v>
      </c>
      <c r="B68" s="140">
        <v>0</v>
      </c>
      <c r="C68" s="140">
        <v>0</v>
      </c>
      <c r="D68" s="140">
        <f t="shared" si="2"/>
        <v>0</v>
      </c>
      <c r="E68" s="149">
        <v>0</v>
      </c>
      <c r="F68" s="150">
        <v>0</v>
      </c>
      <c r="G68" s="140">
        <f t="shared" si="15"/>
        <v>0</v>
      </c>
    </row>
    <row r="69" spans="1:7" ht="15" x14ac:dyDescent="0.25">
      <c r="A69" s="141" t="s">
        <v>314</v>
      </c>
      <c r="B69" s="140">
        <v>0</v>
      </c>
      <c r="C69" s="140">
        <v>0</v>
      </c>
      <c r="D69" s="140">
        <f t="shared" si="2"/>
        <v>0</v>
      </c>
      <c r="E69" s="149">
        <v>0</v>
      </c>
      <c r="F69" s="150">
        <v>0</v>
      </c>
      <c r="G69" s="140">
        <f t="shared" si="15"/>
        <v>0</v>
      </c>
    </row>
    <row r="70" spans="1:7" ht="15" x14ac:dyDescent="0.25">
      <c r="A70" s="141" t="s">
        <v>315</v>
      </c>
      <c r="B70" s="140">
        <v>0</v>
      </c>
      <c r="C70" s="140">
        <v>0</v>
      </c>
      <c r="D70" s="140">
        <f t="shared" si="2"/>
        <v>0</v>
      </c>
      <c r="E70" s="149">
        <v>0</v>
      </c>
      <c r="F70" s="150">
        <v>0</v>
      </c>
      <c r="G70" s="140">
        <f t="shared" si="15"/>
        <v>0</v>
      </c>
    </row>
    <row r="71" spans="1:7" ht="15" x14ac:dyDescent="0.25">
      <c r="A71" s="139" t="s">
        <v>316</v>
      </c>
      <c r="B71" s="140">
        <f>SUM(B72:B74)</f>
        <v>0</v>
      </c>
      <c r="C71" s="140">
        <f t="shared" ref="C71:G71" si="16">SUM(C72:C74)</f>
        <v>0</v>
      </c>
      <c r="D71" s="140">
        <f t="shared" si="2"/>
        <v>0</v>
      </c>
      <c r="E71" s="149">
        <v>0</v>
      </c>
      <c r="F71" s="150">
        <v>0</v>
      </c>
      <c r="G71" s="140">
        <f t="shared" si="16"/>
        <v>0</v>
      </c>
    </row>
    <row r="72" spans="1:7" ht="15" x14ac:dyDescent="0.25">
      <c r="A72" s="141" t="s">
        <v>317</v>
      </c>
      <c r="B72" s="140">
        <v>0</v>
      </c>
      <c r="C72" s="140">
        <v>0</v>
      </c>
      <c r="D72" s="140">
        <f t="shared" si="2"/>
        <v>0</v>
      </c>
      <c r="E72" s="149">
        <v>0</v>
      </c>
      <c r="F72" s="150">
        <v>0</v>
      </c>
      <c r="G72" s="140">
        <f>D72-E72</f>
        <v>0</v>
      </c>
    </row>
    <row r="73" spans="1:7" ht="15" x14ac:dyDescent="0.25">
      <c r="A73" s="141" t="s">
        <v>318</v>
      </c>
      <c r="B73" s="140">
        <v>0</v>
      </c>
      <c r="C73" s="140">
        <v>0</v>
      </c>
      <c r="D73" s="140">
        <f t="shared" si="2"/>
        <v>0</v>
      </c>
      <c r="E73" s="149">
        <v>0</v>
      </c>
      <c r="F73" s="150">
        <v>0</v>
      </c>
      <c r="G73" s="140">
        <f t="shared" ref="G73:G74" si="17">D73-E73</f>
        <v>0</v>
      </c>
    </row>
    <row r="74" spans="1:7" ht="15" x14ac:dyDescent="0.25">
      <c r="A74" s="141" t="s">
        <v>319</v>
      </c>
      <c r="B74" s="140">
        <v>0</v>
      </c>
      <c r="C74" s="140">
        <v>0</v>
      </c>
      <c r="D74" s="140">
        <f t="shared" si="2"/>
        <v>0</v>
      </c>
      <c r="E74" s="149">
        <v>0</v>
      </c>
      <c r="F74" s="150">
        <v>0</v>
      </c>
      <c r="G74" s="140">
        <f t="shared" si="17"/>
        <v>0</v>
      </c>
    </row>
    <row r="75" spans="1:7" ht="15" x14ac:dyDescent="0.25">
      <c r="A75" s="139" t="s">
        <v>320</v>
      </c>
      <c r="B75" s="140">
        <f>SUM(B76:B82)</f>
        <v>0</v>
      </c>
      <c r="C75" s="140">
        <v>0</v>
      </c>
      <c r="D75" s="140">
        <f t="shared" ref="D75:D82" si="18">B75+C75</f>
        <v>0</v>
      </c>
      <c r="E75" s="149">
        <v>0</v>
      </c>
      <c r="F75" s="150">
        <v>0</v>
      </c>
      <c r="G75" s="140">
        <f t="shared" ref="G75:K75" si="19">SUM(G76:G82)</f>
        <v>0</v>
      </c>
    </row>
    <row r="76" spans="1:7" ht="15" x14ac:dyDescent="0.25">
      <c r="A76" s="141" t="s">
        <v>321</v>
      </c>
      <c r="B76" s="140">
        <v>0</v>
      </c>
      <c r="C76" s="140">
        <v>0</v>
      </c>
      <c r="D76" s="140">
        <f t="shared" si="18"/>
        <v>0</v>
      </c>
      <c r="E76" s="149">
        <v>0</v>
      </c>
      <c r="F76" s="150">
        <v>0</v>
      </c>
      <c r="G76" s="140">
        <f>D76-E76</f>
        <v>0</v>
      </c>
    </row>
    <row r="77" spans="1:7" ht="15" x14ac:dyDescent="0.25">
      <c r="A77" s="141" t="s">
        <v>322</v>
      </c>
      <c r="B77" s="140">
        <v>0</v>
      </c>
      <c r="C77" s="140">
        <v>0</v>
      </c>
      <c r="D77" s="140">
        <f t="shared" si="18"/>
        <v>0</v>
      </c>
      <c r="E77" s="149">
        <v>0</v>
      </c>
      <c r="F77" s="150">
        <v>0</v>
      </c>
      <c r="G77" s="140">
        <f t="shared" ref="G77:G82" si="20">D77-E77</f>
        <v>0</v>
      </c>
    </row>
    <row r="78" spans="1:7" ht="15" x14ac:dyDescent="0.25">
      <c r="A78" s="141" t="s">
        <v>323</v>
      </c>
      <c r="B78" s="140">
        <v>0</v>
      </c>
      <c r="C78" s="140">
        <v>0</v>
      </c>
      <c r="D78" s="140">
        <f t="shared" si="18"/>
        <v>0</v>
      </c>
      <c r="E78" s="149">
        <v>0</v>
      </c>
      <c r="F78" s="150">
        <v>0</v>
      </c>
      <c r="G78" s="140">
        <f t="shared" si="20"/>
        <v>0</v>
      </c>
    </row>
    <row r="79" spans="1:7" ht="15" x14ac:dyDescent="0.25">
      <c r="A79" s="141" t="s">
        <v>324</v>
      </c>
      <c r="B79" s="140">
        <v>0</v>
      </c>
      <c r="C79" s="140">
        <v>0</v>
      </c>
      <c r="D79" s="140">
        <f t="shared" si="18"/>
        <v>0</v>
      </c>
      <c r="E79" s="149">
        <v>0</v>
      </c>
      <c r="F79" s="150">
        <v>0</v>
      </c>
      <c r="G79" s="140">
        <f t="shared" si="20"/>
        <v>0</v>
      </c>
    </row>
    <row r="80" spans="1:7" ht="15" x14ac:dyDescent="0.25">
      <c r="A80" s="141" t="s">
        <v>325</v>
      </c>
      <c r="B80" s="140">
        <v>0</v>
      </c>
      <c r="C80" s="140">
        <v>0</v>
      </c>
      <c r="D80" s="140">
        <f t="shared" si="18"/>
        <v>0</v>
      </c>
      <c r="E80" s="149">
        <v>0</v>
      </c>
      <c r="F80" s="150">
        <v>0</v>
      </c>
      <c r="G80" s="140">
        <f t="shared" si="20"/>
        <v>0</v>
      </c>
    </row>
    <row r="81" spans="1:7" ht="15" x14ac:dyDescent="0.25">
      <c r="A81" s="141" t="s">
        <v>326</v>
      </c>
      <c r="B81" s="140">
        <v>0</v>
      </c>
      <c r="C81" s="140">
        <v>0</v>
      </c>
      <c r="D81" s="140">
        <f t="shared" si="18"/>
        <v>0</v>
      </c>
      <c r="E81" s="149">
        <v>0</v>
      </c>
      <c r="F81" s="150">
        <v>0</v>
      </c>
      <c r="G81" s="140">
        <f t="shared" si="20"/>
        <v>0</v>
      </c>
    </row>
    <row r="82" spans="1:7" ht="15" x14ac:dyDescent="0.25">
      <c r="A82" s="141" t="s">
        <v>327</v>
      </c>
      <c r="B82" s="140">
        <v>0</v>
      </c>
      <c r="C82" s="140">
        <v>0</v>
      </c>
      <c r="D82" s="140">
        <f t="shared" si="18"/>
        <v>0</v>
      </c>
      <c r="E82" s="152">
        <v>0</v>
      </c>
      <c r="F82" s="153">
        <v>0</v>
      </c>
      <c r="G82" s="140">
        <f t="shared" si="20"/>
        <v>0</v>
      </c>
    </row>
    <row r="83" spans="1:7" ht="15" x14ac:dyDescent="0.25">
      <c r="A83" s="142"/>
      <c r="B83" s="143"/>
      <c r="C83" s="143"/>
      <c r="D83" s="143"/>
      <c r="E83" s="143"/>
      <c r="F83" s="143"/>
      <c r="G83" s="143"/>
    </row>
    <row r="84" spans="1:7" ht="15" x14ac:dyDescent="0.25">
      <c r="A84" s="144" t="s">
        <v>328</v>
      </c>
      <c r="B84" s="138">
        <f>SUM(B85,B93,B103,B113,B123,B133,B137,B146,B150)</f>
        <v>886946.73</v>
      </c>
      <c r="C84" s="138">
        <f t="shared" ref="C84:G84" si="21">SUM(C85,C93,C103,C113,C123,C133,C137,C146,C150)</f>
        <v>0</v>
      </c>
      <c r="D84" s="138">
        <f t="shared" si="21"/>
        <v>886946.73</v>
      </c>
      <c r="E84" s="138">
        <f t="shared" si="21"/>
        <v>0</v>
      </c>
      <c r="F84" s="138">
        <f t="shared" si="21"/>
        <v>0</v>
      </c>
      <c r="G84" s="138">
        <f t="shared" si="21"/>
        <v>886946.73</v>
      </c>
    </row>
    <row r="85" spans="1:7" ht="15" x14ac:dyDescent="0.25">
      <c r="A85" s="139" t="s">
        <v>255</v>
      </c>
      <c r="B85" s="140">
        <f>SUM(B86:B92)</f>
        <v>0</v>
      </c>
      <c r="C85" s="140">
        <f t="shared" ref="C85:G85" si="22">SUM(C86:C92)</f>
        <v>0</v>
      </c>
      <c r="D85" s="140">
        <f>B85+C85</f>
        <v>0</v>
      </c>
      <c r="E85" s="152">
        <v>0</v>
      </c>
      <c r="F85" s="152">
        <v>0</v>
      </c>
      <c r="G85" s="140">
        <f t="shared" si="22"/>
        <v>0</v>
      </c>
    </row>
    <row r="86" spans="1:7" ht="15" x14ac:dyDescent="0.25">
      <c r="A86" s="141" t="s">
        <v>256</v>
      </c>
      <c r="B86" s="140">
        <v>0</v>
      </c>
      <c r="C86" s="140">
        <v>0</v>
      </c>
      <c r="D86" s="140">
        <f t="shared" ref="D86:D149" si="23">B86+C86</f>
        <v>0</v>
      </c>
      <c r="E86" s="152">
        <v>0</v>
      </c>
      <c r="F86" s="152">
        <v>0</v>
      </c>
      <c r="G86" s="140">
        <f>D86-E86</f>
        <v>0</v>
      </c>
    </row>
    <row r="87" spans="1:7" ht="15" x14ac:dyDescent="0.25">
      <c r="A87" s="141" t="s">
        <v>257</v>
      </c>
      <c r="B87" s="140">
        <v>0</v>
      </c>
      <c r="C87" s="140">
        <v>0</v>
      </c>
      <c r="D87" s="140">
        <f t="shared" si="23"/>
        <v>0</v>
      </c>
      <c r="E87" s="152">
        <v>0</v>
      </c>
      <c r="F87" s="152">
        <v>0</v>
      </c>
      <c r="G87" s="140">
        <f t="shared" ref="G87:G92" si="24">D87-E87</f>
        <v>0</v>
      </c>
    </row>
    <row r="88" spans="1:7" ht="15" x14ac:dyDescent="0.25">
      <c r="A88" s="141" t="s">
        <v>258</v>
      </c>
      <c r="B88" s="140">
        <v>0</v>
      </c>
      <c r="C88" s="140">
        <v>0</v>
      </c>
      <c r="D88" s="140">
        <f t="shared" si="23"/>
        <v>0</v>
      </c>
      <c r="E88" s="152">
        <v>0</v>
      </c>
      <c r="F88" s="152">
        <v>0</v>
      </c>
      <c r="G88" s="140">
        <f t="shared" si="24"/>
        <v>0</v>
      </c>
    </row>
    <row r="89" spans="1:7" ht="15" x14ac:dyDescent="0.25">
      <c r="A89" s="141" t="s">
        <v>259</v>
      </c>
      <c r="B89" s="140">
        <v>0</v>
      </c>
      <c r="C89" s="140">
        <v>0</v>
      </c>
      <c r="D89" s="140">
        <f t="shared" si="23"/>
        <v>0</v>
      </c>
      <c r="E89" s="152">
        <v>0</v>
      </c>
      <c r="F89" s="152">
        <v>0</v>
      </c>
      <c r="G89" s="140">
        <f t="shared" si="24"/>
        <v>0</v>
      </c>
    </row>
    <row r="90" spans="1:7" ht="15" x14ac:dyDescent="0.25">
      <c r="A90" s="141" t="s">
        <v>260</v>
      </c>
      <c r="B90" s="140">
        <v>0</v>
      </c>
      <c r="C90" s="140">
        <v>0</v>
      </c>
      <c r="D90" s="140">
        <f t="shared" si="23"/>
        <v>0</v>
      </c>
      <c r="E90" s="152">
        <v>0</v>
      </c>
      <c r="F90" s="152">
        <v>0</v>
      </c>
      <c r="G90" s="140">
        <f t="shared" si="24"/>
        <v>0</v>
      </c>
    </row>
    <row r="91" spans="1:7" ht="15" x14ac:dyDescent="0.25">
      <c r="A91" s="141" t="s">
        <v>261</v>
      </c>
      <c r="B91" s="140">
        <v>0</v>
      </c>
      <c r="C91" s="140">
        <v>0</v>
      </c>
      <c r="D91" s="140">
        <f t="shared" si="23"/>
        <v>0</v>
      </c>
      <c r="E91" s="152">
        <v>0</v>
      </c>
      <c r="F91" s="152">
        <v>0</v>
      </c>
      <c r="G91" s="140">
        <f t="shared" si="24"/>
        <v>0</v>
      </c>
    </row>
    <row r="92" spans="1:7" ht="15" x14ac:dyDescent="0.25">
      <c r="A92" s="141" t="s">
        <v>262</v>
      </c>
      <c r="B92" s="140">
        <v>0</v>
      </c>
      <c r="C92" s="140">
        <v>0</v>
      </c>
      <c r="D92" s="140">
        <f t="shared" si="23"/>
        <v>0</v>
      </c>
      <c r="E92" s="152">
        <v>0</v>
      </c>
      <c r="F92" s="152">
        <v>0</v>
      </c>
      <c r="G92" s="140">
        <f t="shared" si="24"/>
        <v>0</v>
      </c>
    </row>
    <row r="93" spans="1:7" ht="15" x14ac:dyDescent="0.25">
      <c r="A93" s="139" t="s">
        <v>263</v>
      </c>
      <c r="B93" s="140">
        <f>SUM(B94:B102)</f>
        <v>0</v>
      </c>
      <c r="C93" s="140">
        <f t="shared" ref="C93:G93" si="25">SUM(C94:C102)</f>
        <v>0</v>
      </c>
      <c r="D93" s="140">
        <f t="shared" si="23"/>
        <v>0</v>
      </c>
      <c r="E93" s="152">
        <v>0</v>
      </c>
      <c r="F93" s="152">
        <v>0</v>
      </c>
      <c r="G93" s="140">
        <f t="shared" si="25"/>
        <v>0</v>
      </c>
    </row>
    <row r="94" spans="1:7" ht="15" x14ac:dyDescent="0.25">
      <c r="A94" s="141" t="s">
        <v>264</v>
      </c>
      <c r="B94" s="140">
        <v>0</v>
      </c>
      <c r="C94" s="140">
        <v>0</v>
      </c>
      <c r="D94" s="140">
        <f t="shared" si="23"/>
        <v>0</v>
      </c>
      <c r="E94" s="152">
        <v>0</v>
      </c>
      <c r="F94" s="152">
        <v>0</v>
      </c>
      <c r="G94" s="140">
        <f>D94-E94</f>
        <v>0</v>
      </c>
    </row>
    <row r="95" spans="1:7" ht="15" x14ac:dyDescent="0.25">
      <c r="A95" s="141" t="s">
        <v>265</v>
      </c>
      <c r="B95" s="140">
        <v>0</v>
      </c>
      <c r="C95" s="140">
        <v>0</v>
      </c>
      <c r="D95" s="140">
        <f t="shared" si="23"/>
        <v>0</v>
      </c>
      <c r="E95" s="152">
        <v>0</v>
      </c>
      <c r="F95" s="152">
        <v>0</v>
      </c>
      <c r="G95" s="140">
        <f t="shared" ref="G95:G102" si="26">D95-E95</f>
        <v>0</v>
      </c>
    </row>
    <row r="96" spans="1:7" ht="15" x14ac:dyDescent="0.25">
      <c r="A96" s="141" t="s">
        <v>266</v>
      </c>
      <c r="B96" s="140">
        <v>0</v>
      </c>
      <c r="C96" s="140">
        <v>0</v>
      </c>
      <c r="D96" s="140">
        <f t="shared" si="23"/>
        <v>0</v>
      </c>
      <c r="E96" s="152">
        <v>0</v>
      </c>
      <c r="F96" s="152">
        <v>0</v>
      </c>
      <c r="G96" s="140">
        <f t="shared" si="26"/>
        <v>0</v>
      </c>
    </row>
    <row r="97" spans="1:7" ht="15" x14ac:dyDescent="0.25">
      <c r="A97" s="141" t="s">
        <v>267</v>
      </c>
      <c r="B97" s="140">
        <v>0</v>
      </c>
      <c r="C97" s="140">
        <v>0</v>
      </c>
      <c r="D97" s="140">
        <f t="shared" si="23"/>
        <v>0</v>
      </c>
      <c r="E97" s="152">
        <v>0</v>
      </c>
      <c r="F97" s="152">
        <v>0</v>
      </c>
      <c r="G97" s="140">
        <f t="shared" si="26"/>
        <v>0</v>
      </c>
    </row>
    <row r="98" spans="1:7" ht="15" x14ac:dyDescent="0.25">
      <c r="A98" s="145" t="s">
        <v>268</v>
      </c>
      <c r="B98" s="140">
        <v>0</v>
      </c>
      <c r="C98" s="140">
        <v>0</v>
      </c>
      <c r="D98" s="140">
        <f t="shared" si="23"/>
        <v>0</v>
      </c>
      <c r="E98" s="152">
        <v>0</v>
      </c>
      <c r="F98" s="152">
        <v>0</v>
      </c>
      <c r="G98" s="140">
        <f t="shared" si="26"/>
        <v>0</v>
      </c>
    </row>
    <row r="99" spans="1:7" ht="15" x14ac:dyDescent="0.25">
      <c r="A99" s="141" t="s">
        <v>269</v>
      </c>
      <c r="B99" s="140">
        <v>0</v>
      </c>
      <c r="C99" s="140">
        <v>0</v>
      </c>
      <c r="D99" s="140">
        <f t="shared" si="23"/>
        <v>0</v>
      </c>
      <c r="E99" s="152">
        <v>0</v>
      </c>
      <c r="F99" s="152">
        <v>0</v>
      </c>
      <c r="G99" s="140">
        <f t="shared" si="26"/>
        <v>0</v>
      </c>
    </row>
    <row r="100" spans="1:7" ht="15" x14ac:dyDescent="0.25">
      <c r="A100" s="141" t="s">
        <v>270</v>
      </c>
      <c r="B100" s="140">
        <v>0</v>
      </c>
      <c r="C100" s="140">
        <v>0</v>
      </c>
      <c r="D100" s="140">
        <f t="shared" si="23"/>
        <v>0</v>
      </c>
      <c r="E100" s="152">
        <v>0</v>
      </c>
      <c r="F100" s="152">
        <v>0</v>
      </c>
      <c r="G100" s="140">
        <f t="shared" si="26"/>
        <v>0</v>
      </c>
    </row>
    <row r="101" spans="1:7" ht="15" x14ac:dyDescent="0.25">
      <c r="A101" s="141" t="s">
        <v>271</v>
      </c>
      <c r="B101" s="140">
        <v>0</v>
      </c>
      <c r="C101" s="140">
        <v>0</v>
      </c>
      <c r="D101" s="140">
        <f t="shared" si="23"/>
        <v>0</v>
      </c>
      <c r="E101" s="152">
        <v>0</v>
      </c>
      <c r="F101" s="152">
        <v>0</v>
      </c>
      <c r="G101" s="140">
        <f t="shared" si="26"/>
        <v>0</v>
      </c>
    </row>
    <row r="102" spans="1:7" ht="15" x14ac:dyDescent="0.25">
      <c r="A102" s="141" t="s">
        <v>272</v>
      </c>
      <c r="B102" s="140">
        <v>0</v>
      </c>
      <c r="C102" s="140">
        <v>0</v>
      </c>
      <c r="D102" s="140">
        <f t="shared" si="23"/>
        <v>0</v>
      </c>
      <c r="E102" s="152">
        <v>0</v>
      </c>
      <c r="F102" s="152">
        <v>0</v>
      </c>
      <c r="G102" s="140">
        <f t="shared" si="26"/>
        <v>0</v>
      </c>
    </row>
    <row r="103" spans="1:7" ht="15" x14ac:dyDescent="0.25">
      <c r="A103" s="139" t="s">
        <v>273</v>
      </c>
      <c r="B103" s="140">
        <f>SUM(B104:B112)</f>
        <v>0</v>
      </c>
      <c r="C103" s="140">
        <f>SUM(C104:C112)</f>
        <v>0</v>
      </c>
      <c r="D103" s="140">
        <f t="shared" si="23"/>
        <v>0</v>
      </c>
      <c r="E103" s="152">
        <v>0</v>
      </c>
      <c r="F103" s="152">
        <v>0</v>
      </c>
      <c r="G103" s="140">
        <f t="shared" ref="G103:J103" si="27">SUM(G104:G112)</f>
        <v>0</v>
      </c>
    </row>
    <row r="104" spans="1:7" ht="15" x14ac:dyDescent="0.25">
      <c r="A104" s="141" t="s">
        <v>274</v>
      </c>
      <c r="B104" s="140">
        <v>0</v>
      </c>
      <c r="C104" s="140">
        <v>0</v>
      </c>
      <c r="D104" s="140">
        <f t="shared" si="23"/>
        <v>0</v>
      </c>
      <c r="E104" s="152">
        <v>0</v>
      </c>
      <c r="F104" s="152">
        <v>0</v>
      </c>
      <c r="G104" s="140">
        <f>D104-E104</f>
        <v>0</v>
      </c>
    </row>
    <row r="105" spans="1:7" ht="15" x14ac:dyDescent="0.25">
      <c r="A105" s="141" t="s">
        <v>275</v>
      </c>
      <c r="B105" s="140">
        <v>0</v>
      </c>
      <c r="C105" s="140">
        <v>0</v>
      </c>
      <c r="D105" s="140">
        <f t="shared" si="23"/>
        <v>0</v>
      </c>
      <c r="E105" s="152">
        <v>0</v>
      </c>
      <c r="F105" s="152">
        <v>0</v>
      </c>
      <c r="G105" s="140">
        <f t="shared" ref="G105:G112" si="28">D105-E105</f>
        <v>0</v>
      </c>
    </row>
    <row r="106" spans="1:7" ht="15" x14ac:dyDescent="0.25">
      <c r="A106" s="141" t="s">
        <v>276</v>
      </c>
      <c r="B106" s="140">
        <v>0</v>
      </c>
      <c r="C106" s="140">
        <v>0</v>
      </c>
      <c r="D106" s="140">
        <f t="shared" si="23"/>
        <v>0</v>
      </c>
      <c r="E106" s="152">
        <v>0</v>
      </c>
      <c r="F106" s="152">
        <v>0</v>
      </c>
      <c r="G106" s="140">
        <f t="shared" si="28"/>
        <v>0</v>
      </c>
    </row>
    <row r="107" spans="1:7" ht="15" x14ac:dyDescent="0.25">
      <c r="A107" s="141" t="s">
        <v>277</v>
      </c>
      <c r="B107" s="140">
        <v>0</v>
      </c>
      <c r="C107" s="140">
        <v>0</v>
      </c>
      <c r="D107" s="140">
        <f t="shared" si="23"/>
        <v>0</v>
      </c>
      <c r="E107" s="152">
        <v>0</v>
      </c>
      <c r="F107" s="152">
        <v>0</v>
      </c>
      <c r="G107" s="140">
        <f t="shared" si="28"/>
        <v>0</v>
      </c>
    </row>
    <row r="108" spans="1:7" ht="15" x14ac:dyDescent="0.25">
      <c r="A108" s="141" t="s">
        <v>278</v>
      </c>
      <c r="B108" s="140">
        <v>0</v>
      </c>
      <c r="C108" s="140">
        <v>0</v>
      </c>
      <c r="D108" s="140">
        <f t="shared" si="23"/>
        <v>0</v>
      </c>
      <c r="E108" s="152">
        <v>0</v>
      </c>
      <c r="F108" s="152">
        <v>0</v>
      </c>
      <c r="G108" s="140">
        <f t="shared" si="28"/>
        <v>0</v>
      </c>
    </row>
    <row r="109" spans="1:7" ht="15" x14ac:dyDescent="0.25">
      <c r="A109" s="141" t="s">
        <v>279</v>
      </c>
      <c r="B109" s="140">
        <v>0</v>
      </c>
      <c r="C109" s="140">
        <v>0</v>
      </c>
      <c r="D109" s="140">
        <f t="shared" si="23"/>
        <v>0</v>
      </c>
      <c r="E109" s="152">
        <v>0</v>
      </c>
      <c r="F109" s="152">
        <v>0</v>
      </c>
      <c r="G109" s="140">
        <f t="shared" si="28"/>
        <v>0</v>
      </c>
    </row>
    <row r="110" spans="1:7" ht="15" x14ac:dyDescent="0.25">
      <c r="A110" s="141" t="s">
        <v>280</v>
      </c>
      <c r="B110" s="140">
        <v>0</v>
      </c>
      <c r="C110" s="140">
        <v>0</v>
      </c>
      <c r="D110" s="140">
        <f t="shared" si="23"/>
        <v>0</v>
      </c>
      <c r="E110" s="152">
        <v>0</v>
      </c>
      <c r="F110" s="152">
        <v>0</v>
      </c>
      <c r="G110" s="140">
        <f t="shared" si="28"/>
        <v>0</v>
      </c>
    </row>
    <row r="111" spans="1:7" ht="15" x14ac:dyDescent="0.25">
      <c r="A111" s="141" t="s">
        <v>281</v>
      </c>
      <c r="B111" s="140">
        <v>0</v>
      </c>
      <c r="C111" s="140">
        <v>0</v>
      </c>
      <c r="D111" s="140">
        <f t="shared" si="23"/>
        <v>0</v>
      </c>
      <c r="E111" s="152">
        <v>0</v>
      </c>
      <c r="F111" s="152">
        <v>0</v>
      </c>
      <c r="G111" s="140">
        <f t="shared" si="28"/>
        <v>0</v>
      </c>
    </row>
    <row r="112" spans="1:7" ht="15" x14ac:dyDescent="0.25">
      <c r="A112" s="141" t="s">
        <v>282</v>
      </c>
      <c r="B112" s="140">
        <v>0</v>
      </c>
      <c r="C112" s="140">
        <v>0</v>
      </c>
      <c r="D112" s="140">
        <f t="shared" si="23"/>
        <v>0</v>
      </c>
      <c r="E112" s="152">
        <v>0</v>
      </c>
      <c r="F112" s="152">
        <v>0</v>
      </c>
      <c r="G112" s="140">
        <f t="shared" si="28"/>
        <v>0</v>
      </c>
    </row>
    <row r="113" spans="1:7" ht="15" x14ac:dyDescent="0.25">
      <c r="A113" s="139" t="s">
        <v>283</v>
      </c>
      <c r="B113" s="140">
        <f>SUM(B114:B122)</f>
        <v>0</v>
      </c>
      <c r="C113" s="140">
        <f t="shared" ref="C113:G113" si="29">SUM(C114:C122)</f>
        <v>0</v>
      </c>
      <c r="D113" s="140">
        <f t="shared" si="23"/>
        <v>0</v>
      </c>
      <c r="E113" s="152">
        <v>0</v>
      </c>
      <c r="F113" s="152">
        <v>0</v>
      </c>
      <c r="G113" s="140">
        <f t="shared" si="29"/>
        <v>0</v>
      </c>
    </row>
    <row r="114" spans="1:7" ht="15" x14ac:dyDescent="0.25">
      <c r="A114" s="141" t="s">
        <v>284</v>
      </c>
      <c r="B114" s="140">
        <v>0</v>
      </c>
      <c r="C114" s="140">
        <v>0</v>
      </c>
      <c r="D114" s="140">
        <f t="shared" si="23"/>
        <v>0</v>
      </c>
      <c r="E114" s="152">
        <v>0</v>
      </c>
      <c r="F114" s="152">
        <v>0</v>
      </c>
      <c r="G114" s="140">
        <f>D114-E114</f>
        <v>0</v>
      </c>
    </row>
    <row r="115" spans="1:7" ht="15" x14ac:dyDescent="0.25">
      <c r="A115" s="141" t="s">
        <v>285</v>
      </c>
      <c r="B115" s="140">
        <v>0</v>
      </c>
      <c r="C115" s="140">
        <v>0</v>
      </c>
      <c r="D115" s="140">
        <f t="shared" si="23"/>
        <v>0</v>
      </c>
      <c r="E115" s="152">
        <v>0</v>
      </c>
      <c r="F115" s="152">
        <v>0</v>
      </c>
      <c r="G115" s="140">
        <f t="shared" ref="G115:G122" si="30">D115-E115</f>
        <v>0</v>
      </c>
    </row>
    <row r="116" spans="1:7" ht="15" x14ac:dyDescent="0.25">
      <c r="A116" s="141" t="s">
        <v>286</v>
      </c>
      <c r="B116" s="140">
        <v>0</v>
      </c>
      <c r="C116" s="140">
        <v>0</v>
      </c>
      <c r="D116" s="140">
        <f t="shared" si="23"/>
        <v>0</v>
      </c>
      <c r="E116" s="152">
        <v>0</v>
      </c>
      <c r="F116" s="152">
        <v>0</v>
      </c>
      <c r="G116" s="140">
        <f t="shared" si="30"/>
        <v>0</v>
      </c>
    </row>
    <row r="117" spans="1:7" ht="15" x14ac:dyDescent="0.25">
      <c r="A117" s="141" t="s">
        <v>287</v>
      </c>
      <c r="B117" s="140">
        <v>0</v>
      </c>
      <c r="C117" s="140">
        <v>0</v>
      </c>
      <c r="D117" s="140">
        <f t="shared" si="23"/>
        <v>0</v>
      </c>
      <c r="E117" s="152">
        <v>0</v>
      </c>
      <c r="F117" s="152">
        <v>0</v>
      </c>
      <c r="G117" s="140">
        <f t="shared" si="30"/>
        <v>0</v>
      </c>
    </row>
    <row r="118" spans="1:7" ht="15" x14ac:dyDescent="0.25">
      <c r="A118" s="141" t="s">
        <v>288</v>
      </c>
      <c r="B118" s="140">
        <v>0</v>
      </c>
      <c r="C118" s="140">
        <v>0</v>
      </c>
      <c r="D118" s="140">
        <f t="shared" si="23"/>
        <v>0</v>
      </c>
      <c r="E118" s="152">
        <v>0</v>
      </c>
      <c r="F118" s="152">
        <v>0</v>
      </c>
      <c r="G118" s="140">
        <f t="shared" si="30"/>
        <v>0</v>
      </c>
    </row>
    <row r="119" spans="1:7" ht="15" x14ac:dyDescent="0.25">
      <c r="A119" s="141" t="s">
        <v>289</v>
      </c>
      <c r="B119" s="140">
        <v>0</v>
      </c>
      <c r="C119" s="140">
        <v>0</v>
      </c>
      <c r="D119" s="140">
        <f t="shared" si="23"/>
        <v>0</v>
      </c>
      <c r="E119" s="152">
        <v>0</v>
      </c>
      <c r="F119" s="152">
        <v>0</v>
      </c>
      <c r="G119" s="140">
        <f t="shared" si="30"/>
        <v>0</v>
      </c>
    </row>
    <row r="120" spans="1:7" ht="15" x14ac:dyDescent="0.25">
      <c r="A120" s="141" t="s">
        <v>290</v>
      </c>
      <c r="B120" s="140">
        <v>0</v>
      </c>
      <c r="C120" s="140">
        <v>0</v>
      </c>
      <c r="D120" s="140">
        <f t="shared" si="23"/>
        <v>0</v>
      </c>
      <c r="E120" s="152">
        <v>0</v>
      </c>
      <c r="F120" s="152">
        <v>0</v>
      </c>
      <c r="G120" s="140">
        <f t="shared" si="30"/>
        <v>0</v>
      </c>
    </row>
    <row r="121" spans="1:7" ht="15" x14ac:dyDescent="0.25">
      <c r="A121" s="141" t="s">
        <v>291</v>
      </c>
      <c r="B121" s="140">
        <v>0</v>
      </c>
      <c r="C121" s="140">
        <v>0</v>
      </c>
      <c r="D121" s="140">
        <f t="shared" si="23"/>
        <v>0</v>
      </c>
      <c r="E121" s="152">
        <v>0</v>
      </c>
      <c r="F121" s="152">
        <v>0</v>
      </c>
      <c r="G121" s="140">
        <f t="shared" si="30"/>
        <v>0</v>
      </c>
    </row>
    <row r="122" spans="1:7" ht="15" x14ac:dyDescent="0.25">
      <c r="A122" s="141" t="s">
        <v>292</v>
      </c>
      <c r="B122" s="140">
        <v>0</v>
      </c>
      <c r="C122" s="140">
        <v>0</v>
      </c>
      <c r="D122" s="140">
        <f t="shared" si="23"/>
        <v>0</v>
      </c>
      <c r="E122" s="152">
        <v>0</v>
      </c>
      <c r="F122" s="152">
        <v>0</v>
      </c>
      <c r="G122" s="140">
        <f t="shared" si="30"/>
        <v>0</v>
      </c>
    </row>
    <row r="123" spans="1:7" ht="15" x14ac:dyDescent="0.25">
      <c r="A123" s="139" t="s">
        <v>293</v>
      </c>
      <c r="B123" s="140">
        <f>SUM(B124:B132)</f>
        <v>0</v>
      </c>
      <c r="C123" s="140">
        <f t="shared" ref="C123:G123" si="31">SUM(C124:C132)</f>
        <v>0</v>
      </c>
      <c r="D123" s="140">
        <f t="shared" si="23"/>
        <v>0</v>
      </c>
      <c r="E123" s="152">
        <v>0</v>
      </c>
      <c r="F123" s="152">
        <v>0</v>
      </c>
      <c r="G123" s="140">
        <f t="shared" si="31"/>
        <v>0</v>
      </c>
    </row>
    <row r="124" spans="1:7" ht="15" x14ac:dyDescent="0.25">
      <c r="A124" s="141" t="s">
        <v>294</v>
      </c>
      <c r="B124" s="140">
        <v>0</v>
      </c>
      <c r="C124" s="140">
        <v>0</v>
      </c>
      <c r="D124" s="140">
        <f t="shared" si="23"/>
        <v>0</v>
      </c>
      <c r="E124" s="152">
        <v>0</v>
      </c>
      <c r="F124" s="152">
        <v>0</v>
      </c>
      <c r="G124" s="140">
        <f>D124-E124</f>
        <v>0</v>
      </c>
    </row>
    <row r="125" spans="1:7" ht="15" x14ac:dyDescent="0.25">
      <c r="A125" s="141" t="s">
        <v>295</v>
      </c>
      <c r="B125" s="140">
        <v>0</v>
      </c>
      <c r="C125" s="140">
        <v>0</v>
      </c>
      <c r="D125" s="140">
        <f t="shared" si="23"/>
        <v>0</v>
      </c>
      <c r="E125" s="152">
        <v>0</v>
      </c>
      <c r="F125" s="152">
        <v>0</v>
      </c>
      <c r="G125" s="140">
        <f t="shared" ref="G125:G132" si="32">D125-E125</f>
        <v>0</v>
      </c>
    </row>
    <row r="126" spans="1:7" ht="15" x14ac:dyDescent="0.25">
      <c r="A126" s="141" t="s">
        <v>296</v>
      </c>
      <c r="B126" s="140">
        <v>0</v>
      </c>
      <c r="C126" s="140">
        <v>0</v>
      </c>
      <c r="D126" s="140">
        <f t="shared" si="23"/>
        <v>0</v>
      </c>
      <c r="E126" s="152">
        <v>0</v>
      </c>
      <c r="F126" s="152">
        <v>0</v>
      </c>
      <c r="G126" s="140">
        <f t="shared" si="32"/>
        <v>0</v>
      </c>
    </row>
    <row r="127" spans="1:7" ht="15" x14ac:dyDescent="0.25">
      <c r="A127" s="141" t="s">
        <v>297</v>
      </c>
      <c r="B127" s="140">
        <v>0</v>
      </c>
      <c r="C127" s="140">
        <v>0</v>
      </c>
      <c r="D127" s="140">
        <f t="shared" si="23"/>
        <v>0</v>
      </c>
      <c r="E127" s="152">
        <v>0</v>
      </c>
      <c r="F127" s="152">
        <v>0</v>
      </c>
      <c r="G127" s="140">
        <f t="shared" si="32"/>
        <v>0</v>
      </c>
    </row>
    <row r="128" spans="1:7" ht="15" x14ac:dyDescent="0.25">
      <c r="A128" s="141" t="s">
        <v>298</v>
      </c>
      <c r="B128" s="140">
        <v>0</v>
      </c>
      <c r="C128" s="140">
        <v>0</v>
      </c>
      <c r="D128" s="140">
        <f t="shared" si="23"/>
        <v>0</v>
      </c>
      <c r="E128" s="152">
        <v>0</v>
      </c>
      <c r="F128" s="152">
        <v>0</v>
      </c>
      <c r="G128" s="140">
        <f t="shared" si="32"/>
        <v>0</v>
      </c>
    </row>
    <row r="129" spans="1:7" ht="15" x14ac:dyDescent="0.25">
      <c r="A129" s="141" t="s">
        <v>299</v>
      </c>
      <c r="B129" s="140">
        <v>0</v>
      </c>
      <c r="C129" s="140">
        <v>0</v>
      </c>
      <c r="D129" s="140">
        <f t="shared" si="23"/>
        <v>0</v>
      </c>
      <c r="E129" s="152">
        <v>0</v>
      </c>
      <c r="F129" s="152">
        <v>0</v>
      </c>
      <c r="G129" s="140">
        <f t="shared" si="32"/>
        <v>0</v>
      </c>
    </row>
    <row r="130" spans="1:7" ht="15" x14ac:dyDescent="0.25">
      <c r="A130" s="141" t="s">
        <v>300</v>
      </c>
      <c r="B130" s="140">
        <v>0</v>
      </c>
      <c r="C130" s="140">
        <v>0</v>
      </c>
      <c r="D130" s="140">
        <f t="shared" si="23"/>
        <v>0</v>
      </c>
      <c r="E130" s="152">
        <v>0</v>
      </c>
      <c r="F130" s="152">
        <v>0</v>
      </c>
      <c r="G130" s="140">
        <f t="shared" si="32"/>
        <v>0</v>
      </c>
    </row>
    <row r="131" spans="1:7" ht="15" x14ac:dyDescent="0.25">
      <c r="A131" s="141" t="s">
        <v>301</v>
      </c>
      <c r="B131" s="140">
        <v>0</v>
      </c>
      <c r="C131" s="140">
        <v>0</v>
      </c>
      <c r="D131" s="140">
        <f t="shared" si="23"/>
        <v>0</v>
      </c>
      <c r="E131" s="152">
        <v>0</v>
      </c>
      <c r="F131" s="152">
        <v>0</v>
      </c>
      <c r="G131" s="140">
        <f t="shared" si="32"/>
        <v>0</v>
      </c>
    </row>
    <row r="132" spans="1:7" ht="15" x14ac:dyDescent="0.25">
      <c r="A132" s="141" t="s">
        <v>302</v>
      </c>
      <c r="B132" s="140">
        <v>0</v>
      </c>
      <c r="C132" s="140">
        <v>0</v>
      </c>
      <c r="D132" s="140">
        <f t="shared" si="23"/>
        <v>0</v>
      </c>
      <c r="E132" s="152">
        <v>0</v>
      </c>
      <c r="F132" s="152">
        <v>0</v>
      </c>
      <c r="G132" s="140">
        <f t="shared" si="32"/>
        <v>0</v>
      </c>
    </row>
    <row r="133" spans="1:7" ht="15" x14ac:dyDescent="0.25">
      <c r="A133" s="139" t="s">
        <v>303</v>
      </c>
      <c r="B133" s="140">
        <f>SUM(B134:B136)</f>
        <v>0</v>
      </c>
      <c r="C133" s="140">
        <f t="shared" ref="C133:G133" si="33">SUM(C134:C136)</f>
        <v>0</v>
      </c>
      <c r="D133" s="140">
        <f t="shared" si="23"/>
        <v>0</v>
      </c>
      <c r="E133" s="152">
        <v>0</v>
      </c>
      <c r="F133" s="152">
        <v>0</v>
      </c>
      <c r="G133" s="140">
        <f t="shared" si="33"/>
        <v>0</v>
      </c>
    </row>
    <row r="134" spans="1:7" ht="15" x14ac:dyDescent="0.25">
      <c r="A134" s="141" t="s">
        <v>304</v>
      </c>
      <c r="B134" s="140">
        <v>0</v>
      </c>
      <c r="C134" s="140">
        <v>0</v>
      </c>
      <c r="D134" s="140">
        <f t="shared" si="23"/>
        <v>0</v>
      </c>
      <c r="E134" s="152">
        <v>0</v>
      </c>
      <c r="F134" s="152">
        <v>0</v>
      </c>
      <c r="G134" s="140">
        <f>D134-E134</f>
        <v>0</v>
      </c>
    </row>
    <row r="135" spans="1:7" ht="15" x14ac:dyDescent="0.25">
      <c r="A135" s="141" t="s">
        <v>305</v>
      </c>
      <c r="B135" s="140">
        <v>0</v>
      </c>
      <c r="C135" s="140">
        <v>0</v>
      </c>
      <c r="D135" s="140">
        <f t="shared" si="23"/>
        <v>0</v>
      </c>
      <c r="E135" s="152">
        <v>0</v>
      </c>
      <c r="F135" s="152">
        <v>0</v>
      </c>
      <c r="G135" s="140">
        <f t="shared" ref="G135:G136" si="34">D135-E135</f>
        <v>0</v>
      </c>
    </row>
    <row r="136" spans="1:7" ht="15" x14ac:dyDescent="0.25">
      <c r="A136" s="141" t="s">
        <v>306</v>
      </c>
      <c r="B136" s="140">
        <v>0</v>
      </c>
      <c r="C136" s="140">
        <v>0</v>
      </c>
      <c r="D136" s="140">
        <f t="shared" si="23"/>
        <v>0</v>
      </c>
      <c r="E136" s="152">
        <v>0</v>
      </c>
      <c r="F136" s="152">
        <v>0</v>
      </c>
      <c r="G136" s="140">
        <f t="shared" si="34"/>
        <v>0</v>
      </c>
    </row>
    <row r="137" spans="1:7" ht="15" x14ac:dyDescent="0.25">
      <c r="A137" s="139" t="s">
        <v>307</v>
      </c>
      <c r="B137" s="140">
        <f>SUM(B138:B142,B144:B145)</f>
        <v>0</v>
      </c>
      <c r="C137" s="140">
        <f t="shared" ref="C137:G137" si="35">SUM(C138:C142,C144:C145)</f>
        <v>0</v>
      </c>
      <c r="D137" s="140">
        <f t="shared" si="23"/>
        <v>0</v>
      </c>
      <c r="E137" s="152">
        <v>0</v>
      </c>
      <c r="F137" s="152">
        <v>0</v>
      </c>
      <c r="G137" s="140">
        <f t="shared" si="35"/>
        <v>0</v>
      </c>
    </row>
    <row r="138" spans="1:7" ht="15" x14ac:dyDescent="0.25">
      <c r="A138" s="141" t="s">
        <v>308</v>
      </c>
      <c r="B138" s="140">
        <v>0</v>
      </c>
      <c r="C138" s="140">
        <v>0</v>
      </c>
      <c r="D138" s="140">
        <f t="shared" si="23"/>
        <v>0</v>
      </c>
      <c r="E138" s="152">
        <v>0</v>
      </c>
      <c r="F138" s="152">
        <v>0</v>
      </c>
      <c r="G138" s="140">
        <f>D138-E138</f>
        <v>0</v>
      </c>
    </row>
    <row r="139" spans="1:7" ht="15" x14ac:dyDescent="0.25">
      <c r="A139" s="141" t="s">
        <v>309</v>
      </c>
      <c r="B139" s="140">
        <v>0</v>
      </c>
      <c r="C139" s="140">
        <v>0</v>
      </c>
      <c r="D139" s="140">
        <f t="shared" si="23"/>
        <v>0</v>
      </c>
      <c r="E139" s="152">
        <v>0</v>
      </c>
      <c r="F139" s="152">
        <v>0</v>
      </c>
      <c r="G139" s="140">
        <f t="shared" ref="G139:G145" si="36">D139-E139</f>
        <v>0</v>
      </c>
    </row>
    <row r="140" spans="1:7" ht="15" x14ac:dyDescent="0.25">
      <c r="A140" s="141" t="s">
        <v>310</v>
      </c>
      <c r="B140" s="140">
        <v>0</v>
      </c>
      <c r="C140" s="140">
        <v>0</v>
      </c>
      <c r="D140" s="140">
        <f t="shared" si="23"/>
        <v>0</v>
      </c>
      <c r="E140" s="152">
        <v>0</v>
      </c>
      <c r="F140" s="152">
        <v>0</v>
      </c>
      <c r="G140" s="140">
        <f t="shared" si="36"/>
        <v>0</v>
      </c>
    </row>
    <row r="141" spans="1:7" ht="15" x14ac:dyDescent="0.25">
      <c r="A141" s="141" t="s">
        <v>311</v>
      </c>
      <c r="B141" s="140">
        <v>0</v>
      </c>
      <c r="C141" s="140">
        <v>0</v>
      </c>
      <c r="D141" s="140">
        <f t="shared" si="23"/>
        <v>0</v>
      </c>
      <c r="E141" s="152">
        <v>0</v>
      </c>
      <c r="F141" s="152">
        <v>0</v>
      </c>
      <c r="G141" s="140">
        <f t="shared" si="36"/>
        <v>0</v>
      </c>
    </row>
    <row r="142" spans="1:7" ht="15" x14ac:dyDescent="0.25">
      <c r="A142" s="141" t="s">
        <v>312</v>
      </c>
      <c r="B142" s="140">
        <v>0</v>
      </c>
      <c r="C142" s="140">
        <v>0</v>
      </c>
      <c r="D142" s="140">
        <f t="shared" si="23"/>
        <v>0</v>
      </c>
      <c r="E142" s="152">
        <v>0</v>
      </c>
      <c r="F142" s="152">
        <v>0</v>
      </c>
      <c r="G142" s="140">
        <f t="shared" si="36"/>
        <v>0</v>
      </c>
    </row>
    <row r="143" spans="1:7" ht="15" x14ac:dyDescent="0.25">
      <c r="A143" s="141" t="s">
        <v>313</v>
      </c>
      <c r="B143" s="140">
        <v>0</v>
      </c>
      <c r="C143" s="140">
        <v>0</v>
      </c>
      <c r="D143" s="140">
        <f t="shared" si="23"/>
        <v>0</v>
      </c>
      <c r="E143" s="152">
        <v>0</v>
      </c>
      <c r="F143" s="152">
        <v>0</v>
      </c>
      <c r="G143" s="140">
        <f t="shared" si="36"/>
        <v>0</v>
      </c>
    </row>
    <row r="144" spans="1:7" ht="15" x14ac:dyDescent="0.25">
      <c r="A144" s="141" t="s">
        <v>314</v>
      </c>
      <c r="B144" s="140">
        <v>0</v>
      </c>
      <c r="C144" s="140">
        <v>0</v>
      </c>
      <c r="D144" s="140">
        <f t="shared" si="23"/>
        <v>0</v>
      </c>
      <c r="E144" s="152">
        <v>0</v>
      </c>
      <c r="F144" s="152">
        <v>0</v>
      </c>
      <c r="G144" s="140">
        <f t="shared" si="36"/>
        <v>0</v>
      </c>
    </row>
    <row r="145" spans="1:7" ht="15" x14ac:dyDescent="0.25">
      <c r="A145" s="141" t="s">
        <v>315</v>
      </c>
      <c r="B145" s="140">
        <v>0</v>
      </c>
      <c r="C145" s="140">
        <v>0</v>
      </c>
      <c r="D145" s="140">
        <f t="shared" si="23"/>
        <v>0</v>
      </c>
      <c r="E145" s="152">
        <v>0</v>
      </c>
      <c r="F145" s="152">
        <v>0</v>
      </c>
      <c r="G145" s="140">
        <f t="shared" si="36"/>
        <v>0</v>
      </c>
    </row>
    <row r="146" spans="1:7" ht="15" x14ac:dyDescent="0.25">
      <c r="A146" s="139" t="s">
        <v>316</v>
      </c>
      <c r="B146" s="140">
        <f>SUM(B147:B149)</f>
        <v>0</v>
      </c>
      <c r="C146" s="140">
        <f t="shared" ref="C146:G146" si="37">SUM(C147:C149)</f>
        <v>0</v>
      </c>
      <c r="D146" s="140">
        <f t="shared" si="23"/>
        <v>0</v>
      </c>
      <c r="E146" s="152">
        <v>0</v>
      </c>
      <c r="F146" s="152">
        <v>0</v>
      </c>
      <c r="G146" s="140">
        <f t="shared" si="37"/>
        <v>0</v>
      </c>
    </row>
    <row r="147" spans="1:7" ht="15" x14ac:dyDescent="0.25">
      <c r="A147" s="141" t="s">
        <v>317</v>
      </c>
      <c r="B147" s="140">
        <v>0</v>
      </c>
      <c r="C147" s="140">
        <v>0</v>
      </c>
      <c r="D147" s="140">
        <f t="shared" si="23"/>
        <v>0</v>
      </c>
      <c r="E147" s="152">
        <v>0</v>
      </c>
      <c r="F147" s="152">
        <v>0</v>
      </c>
      <c r="G147" s="140">
        <f>D147-E147</f>
        <v>0</v>
      </c>
    </row>
    <row r="148" spans="1:7" ht="15" x14ac:dyDescent="0.25">
      <c r="A148" s="141" t="s">
        <v>318</v>
      </c>
      <c r="B148" s="140">
        <v>0</v>
      </c>
      <c r="C148" s="140">
        <v>0</v>
      </c>
      <c r="D148" s="140">
        <f t="shared" si="23"/>
        <v>0</v>
      </c>
      <c r="E148" s="152">
        <v>0</v>
      </c>
      <c r="F148" s="152">
        <v>0</v>
      </c>
      <c r="G148" s="140">
        <f t="shared" ref="G148:G149" si="38">D148-E148</f>
        <v>0</v>
      </c>
    </row>
    <row r="149" spans="1:7" ht="15" x14ac:dyDescent="0.25">
      <c r="A149" s="141" t="s">
        <v>319</v>
      </c>
      <c r="B149" s="140">
        <v>0</v>
      </c>
      <c r="C149" s="140">
        <v>0</v>
      </c>
      <c r="D149" s="140">
        <f t="shared" si="23"/>
        <v>0</v>
      </c>
      <c r="E149" s="152">
        <v>0</v>
      </c>
      <c r="F149" s="152">
        <v>0</v>
      </c>
      <c r="G149" s="140">
        <f t="shared" si="38"/>
        <v>0</v>
      </c>
    </row>
    <row r="150" spans="1:7" ht="15" x14ac:dyDescent="0.25">
      <c r="A150" s="139" t="s">
        <v>320</v>
      </c>
      <c r="B150" s="140">
        <f>SUM(B151:B157)</f>
        <v>886946.73</v>
      </c>
      <c r="C150" s="140">
        <f t="shared" ref="C150:G150" si="39">SUM(C151:C157)</f>
        <v>0</v>
      </c>
      <c r="D150" s="140">
        <f t="shared" ref="D150:D157" si="40">B150+C150</f>
        <v>886946.73</v>
      </c>
      <c r="E150" s="152">
        <v>0</v>
      </c>
      <c r="F150" s="152">
        <v>0</v>
      </c>
      <c r="G150" s="140">
        <f t="shared" si="39"/>
        <v>886946.73</v>
      </c>
    </row>
    <row r="151" spans="1:7" ht="15" x14ac:dyDescent="0.25">
      <c r="A151" s="141" t="s">
        <v>321</v>
      </c>
      <c r="B151" s="140">
        <v>0</v>
      </c>
      <c r="C151" s="140">
        <v>0</v>
      </c>
      <c r="D151" s="140">
        <f t="shared" si="40"/>
        <v>0</v>
      </c>
      <c r="E151" s="152">
        <v>0</v>
      </c>
      <c r="F151" s="152">
        <v>0</v>
      </c>
      <c r="G151" s="140">
        <f>D151-E151</f>
        <v>0</v>
      </c>
    </row>
    <row r="152" spans="1:7" ht="15" x14ac:dyDescent="0.25">
      <c r="A152" s="141" t="s">
        <v>322</v>
      </c>
      <c r="B152" s="140">
        <v>0</v>
      </c>
      <c r="C152" s="140">
        <v>0</v>
      </c>
      <c r="D152" s="140">
        <f t="shared" si="40"/>
        <v>0</v>
      </c>
      <c r="E152" s="152">
        <v>0</v>
      </c>
      <c r="F152" s="152">
        <v>0</v>
      </c>
      <c r="G152" s="140">
        <f t="shared" ref="G152:G157" si="41">D152-E152</f>
        <v>0</v>
      </c>
    </row>
    <row r="153" spans="1:7" ht="15" x14ac:dyDescent="0.25">
      <c r="A153" s="141" t="s">
        <v>323</v>
      </c>
      <c r="B153" s="140">
        <v>0</v>
      </c>
      <c r="C153" s="140">
        <v>0</v>
      </c>
      <c r="D153" s="140">
        <f t="shared" si="40"/>
        <v>0</v>
      </c>
      <c r="E153" s="152">
        <v>0</v>
      </c>
      <c r="F153" s="152">
        <v>0</v>
      </c>
      <c r="G153" s="140">
        <f t="shared" si="41"/>
        <v>0</v>
      </c>
    </row>
    <row r="154" spans="1:7" ht="15" x14ac:dyDescent="0.25">
      <c r="A154" s="145" t="s">
        <v>324</v>
      </c>
      <c r="B154" s="140">
        <v>0</v>
      </c>
      <c r="C154" s="140">
        <v>0</v>
      </c>
      <c r="D154" s="140">
        <f t="shared" si="40"/>
        <v>0</v>
      </c>
      <c r="E154" s="152">
        <v>0</v>
      </c>
      <c r="F154" s="152">
        <v>0</v>
      </c>
      <c r="G154" s="140">
        <f t="shared" si="41"/>
        <v>0</v>
      </c>
    </row>
    <row r="155" spans="1:7" ht="15" x14ac:dyDescent="0.25">
      <c r="A155" s="141" t="s">
        <v>325</v>
      </c>
      <c r="B155" s="140">
        <v>0</v>
      </c>
      <c r="C155" s="140">
        <v>0</v>
      </c>
      <c r="D155" s="140">
        <f t="shared" si="40"/>
        <v>0</v>
      </c>
      <c r="E155" s="152">
        <v>0</v>
      </c>
      <c r="F155" s="152">
        <v>0</v>
      </c>
      <c r="G155" s="140">
        <f t="shared" si="41"/>
        <v>0</v>
      </c>
    </row>
    <row r="156" spans="1:7" ht="15" x14ac:dyDescent="0.25">
      <c r="A156" s="141" t="s">
        <v>326</v>
      </c>
      <c r="B156" s="140">
        <v>0</v>
      </c>
      <c r="C156" s="140">
        <v>0</v>
      </c>
      <c r="D156" s="140">
        <f t="shared" si="40"/>
        <v>0</v>
      </c>
      <c r="E156" s="152">
        <v>0</v>
      </c>
      <c r="F156" s="152">
        <v>0</v>
      </c>
      <c r="G156" s="140">
        <f t="shared" si="41"/>
        <v>0</v>
      </c>
    </row>
    <row r="157" spans="1:7" ht="15" x14ac:dyDescent="0.25">
      <c r="A157" s="141" t="s">
        <v>327</v>
      </c>
      <c r="B157" s="153">
        <v>886946.73</v>
      </c>
      <c r="C157" s="140">
        <v>0</v>
      </c>
      <c r="D157" s="140">
        <f t="shared" si="40"/>
        <v>886946.73</v>
      </c>
      <c r="E157" s="152">
        <v>0</v>
      </c>
      <c r="F157" s="152">
        <v>0</v>
      </c>
      <c r="G157" s="140">
        <f t="shared" si="41"/>
        <v>886946.73</v>
      </c>
    </row>
    <row r="158" spans="1:7" ht="15" x14ac:dyDescent="0.25">
      <c r="A158" s="146"/>
      <c r="B158" s="143"/>
      <c r="C158" s="143"/>
      <c r="D158" s="143"/>
      <c r="E158" s="143"/>
      <c r="F158" s="143"/>
      <c r="G158" s="143"/>
    </row>
    <row r="159" spans="1:7" ht="15" x14ac:dyDescent="0.25">
      <c r="A159" s="147" t="s">
        <v>329</v>
      </c>
      <c r="B159" s="138">
        <f>B9+B84</f>
        <v>8885546.8900000006</v>
      </c>
      <c r="C159" s="138">
        <f t="shared" ref="C159:G159" si="42">C9+C84</f>
        <v>0</v>
      </c>
      <c r="D159" s="138">
        <f t="shared" si="42"/>
        <v>8885546.8900000006</v>
      </c>
      <c r="E159" s="138">
        <f t="shared" si="42"/>
        <v>3330250.9600000004</v>
      </c>
      <c r="F159" s="138">
        <f t="shared" si="42"/>
        <v>3330250.9600000004</v>
      </c>
      <c r="G159" s="138">
        <f t="shared" si="42"/>
        <v>4668349.1999999993</v>
      </c>
    </row>
    <row r="160" spans="1:7" ht="15" x14ac:dyDescent="0.25">
      <c r="A160" s="48"/>
      <c r="B160" s="47"/>
      <c r="C160" s="47"/>
      <c r="D160" s="47"/>
      <c r="E160" s="47"/>
      <c r="F160" s="47"/>
      <c r="G160" s="47"/>
    </row>
    <row r="161" spans="1:1" ht="15" hidden="1" x14ac:dyDescent="0.25">
      <c r="A161" s="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13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31" t="s">
        <v>330</v>
      </c>
      <c r="B1" s="131"/>
      <c r="C1" s="131"/>
      <c r="D1" s="131"/>
      <c r="E1" s="131"/>
      <c r="F1" s="131"/>
      <c r="G1" s="131"/>
    </row>
    <row r="2" spans="1:7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3"/>
    </row>
    <row r="3" spans="1:7" x14ac:dyDescent="0.25">
      <c r="A3" s="24" t="s">
        <v>246</v>
      </c>
      <c r="B3" s="25"/>
      <c r="C3" s="25"/>
      <c r="D3" s="25"/>
      <c r="E3" s="25"/>
      <c r="F3" s="25"/>
      <c r="G3" s="26"/>
    </row>
    <row r="4" spans="1:7" x14ac:dyDescent="0.25">
      <c r="A4" s="24" t="s">
        <v>331</v>
      </c>
      <c r="B4" s="25"/>
      <c r="C4" s="25"/>
      <c r="D4" s="25"/>
      <c r="E4" s="25"/>
      <c r="F4" s="25"/>
      <c r="G4" s="26"/>
    </row>
    <row r="5" spans="1:7" x14ac:dyDescent="0.25">
      <c r="A5" s="27" t="str">
        <f>TRIMESTRE</f>
        <v>Del 1 de enero al 30 de junio de 2022 (b)</v>
      </c>
      <c r="B5" s="28"/>
      <c r="C5" s="28"/>
      <c r="D5" s="28"/>
      <c r="E5" s="28"/>
      <c r="F5" s="28"/>
      <c r="G5" s="29"/>
    </row>
    <row r="6" spans="1:7" x14ac:dyDescent="0.25">
      <c r="A6" s="30" t="s">
        <v>12</v>
      </c>
      <c r="B6" s="31"/>
      <c r="C6" s="31"/>
      <c r="D6" s="31"/>
      <c r="E6" s="31"/>
      <c r="F6" s="31"/>
      <c r="G6" s="32"/>
    </row>
    <row r="7" spans="1:7" x14ac:dyDescent="0.25">
      <c r="A7" s="120" t="s">
        <v>13</v>
      </c>
      <c r="B7" s="121" t="s">
        <v>248</v>
      </c>
      <c r="C7" s="121"/>
      <c r="D7" s="121"/>
      <c r="E7" s="121"/>
      <c r="F7" s="121"/>
      <c r="G7" s="136" t="s">
        <v>249</v>
      </c>
    </row>
    <row r="8" spans="1:7" ht="30" x14ac:dyDescent="0.25">
      <c r="A8" s="122"/>
      <c r="B8" s="123" t="s">
        <v>250</v>
      </c>
      <c r="C8" s="76" t="s">
        <v>180</v>
      </c>
      <c r="D8" s="123" t="s">
        <v>181</v>
      </c>
      <c r="E8" s="123" t="s">
        <v>137</v>
      </c>
      <c r="F8" s="123" t="s">
        <v>153</v>
      </c>
      <c r="G8" s="135"/>
    </row>
    <row r="9" spans="1:7" x14ac:dyDescent="0.25">
      <c r="A9" s="124" t="s">
        <v>332</v>
      </c>
      <c r="B9" s="154">
        <f>SUM(B10:GASTO_NE_FIN_01)</f>
        <v>7998600.1600000001</v>
      </c>
      <c r="C9" s="154">
        <f>SUM(C10:GASTO_NE_FIN_02)</f>
        <v>0</v>
      </c>
      <c r="D9" s="154">
        <f>SUM(D10:GASTO_NE_FIN_03)</f>
        <v>7998600.1600000001</v>
      </c>
      <c r="E9" s="154">
        <f>SUM(E10:GASTO_NE_FIN_04)</f>
        <v>3330250.96</v>
      </c>
      <c r="F9" s="154">
        <f>SUM(F10:GASTO_NE_FIN_05)</f>
        <v>3330250.96</v>
      </c>
      <c r="G9" s="154">
        <f>SUM(G10:GASTO_NE_FIN_06)</f>
        <v>4668349.2</v>
      </c>
    </row>
    <row r="10" spans="1:7" s="84" customFormat="1" x14ac:dyDescent="0.25">
      <c r="A10" s="155" t="s">
        <v>333</v>
      </c>
      <c r="B10" s="40">
        <v>7998600.1600000001</v>
      </c>
      <c r="C10" s="40">
        <v>0</v>
      </c>
      <c r="D10" s="40">
        <f>B10</f>
        <v>7998600.1600000001</v>
      </c>
      <c r="E10" s="40">
        <v>3330250.96</v>
      </c>
      <c r="F10" s="40">
        <f>E10</f>
        <v>3330250.96</v>
      </c>
      <c r="G10" s="42">
        <f>D10-E10</f>
        <v>4668349.2</v>
      </c>
    </row>
    <row r="11" spans="1:7" s="84" customFormat="1" x14ac:dyDescent="0.25">
      <c r="A11" s="155" t="s">
        <v>334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2">
        <f t="shared" ref="G11:G17" si="0">D11-E11</f>
        <v>0</v>
      </c>
    </row>
    <row r="12" spans="1:7" s="84" customFormat="1" x14ac:dyDescent="0.25">
      <c r="A12" s="155" t="s">
        <v>335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2">
        <f t="shared" si="0"/>
        <v>0</v>
      </c>
    </row>
    <row r="13" spans="1:7" s="84" customFormat="1" x14ac:dyDescent="0.25">
      <c r="A13" s="155" t="s">
        <v>336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2">
        <f t="shared" si="0"/>
        <v>0</v>
      </c>
    </row>
    <row r="14" spans="1:7" s="84" customFormat="1" x14ac:dyDescent="0.25">
      <c r="A14" s="155" t="s">
        <v>337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2">
        <f t="shared" si="0"/>
        <v>0</v>
      </c>
    </row>
    <row r="15" spans="1:7" s="84" customFormat="1" x14ac:dyDescent="0.25">
      <c r="A15" s="155" t="s">
        <v>338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2">
        <f t="shared" si="0"/>
        <v>0</v>
      </c>
    </row>
    <row r="16" spans="1:7" s="84" customFormat="1" x14ac:dyDescent="0.25">
      <c r="A16" s="155" t="s">
        <v>339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2">
        <f t="shared" si="0"/>
        <v>0</v>
      </c>
    </row>
    <row r="17" spans="1:7" s="84" customFormat="1" x14ac:dyDescent="0.25">
      <c r="A17" s="155" t="s">
        <v>340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2">
        <f t="shared" si="0"/>
        <v>0</v>
      </c>
    </row>
    <row r="18" spans="1:7" x14ac:dyDescent="0.25">
      <c r="A18" s="85" t="s">
        <v>97</v>
      </c>
      <c r="B18" s="37"/>
      <c r="C18" s="37"/>
      <c r="D18" s="37"/>
      <c r="E18" s="37"/>
      <c r="F18" s="37"/>
      <c r="G18" s="37"/>
    </row>
    <row r="19" spans="1:7" s="84" customFormat="1" x14ac:dyDescent="0.25">
      <c r="A19" s="43" t="s">
        <v>341</v>
      </c>
      <c r="B19" s="44">
        <f>SUM(B20:GASTO_E_FIN_01)</f>
        <v>0</v>
      </c>
      <c r="C19" s="44">
        <f>SUM(C20:GASTO_E_FIN_02)</f>
        <v>0</v>
      </c>
      <c r="D19" s="44">
        <f>SUM(D20:GASTO_E_FIN_03)</f>
        <v>0</v>
      </c>
      <c r="E19" s="44">
        <f>SUM(E20:GASTO_E_FIN_04)</f>
        <v>0</v>
      </c>
      <c r="F19" s="44">
        <f>SUM(F20:GASTO_E_FIN_05)</f>
        <v>0</v>
      </c>
      <c r="G19" s="44">
        <f>SUM(G20:GASTO_E_FIN_06)</f>
        <v>0</v>
      </c>
    </row>
    <row r="20" spans="1:7" s="84" customFormat="1" x14ac:dyDescent="0.25">
      <c r="A20" s="155" t="s">
        <v>333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f>D20-E20</f>
        <v>0</v>
      </c>
    </row>
    <row r="21" spans="1:7" s="84" customFormat="1" x14ac:dyDescent="0.25">
      <c r="A21" s="155" t="s">
        <v>334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f t="shared" ref="G21:G27" si="1">D21-E21</f>
        <v>0</v>
      </c>
    </row>
    <row r="22" spans="1:7" s="84" customFormat="1" x14ac:dyDescent="0.25">
      <c r="A22" s="155" t="s">
        <v>335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f t="shared" si="1"/>
        <v>0</v>
      </c>
    </row>
    <row r="23" spans="1:7" s="84" customFormat="1" x14ac:dyDescent="0.25">
      <c r="A23" s="155" t="s">
        <v>336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f t="shared" si="1"/>
        <v>0</v>
      </c>
    </row>
    <row r="24" spans="1:7" s="84" customFormat="1" x14ac:dyDescent="0.25">
      <c r="A24" s="155" t="s">
        <v>337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 t="shared" si="1"/>
        <v>0</v>
      </c>
    </row>
    <row r="25" spans="1:7" s="84" customFormat="1" x14ac:dyDescent="0.25">
      <c r="A25" s="155" t="s">
        <v>338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f t="shared" si="1"/>
        <v>0</v>
      </c>
    </row>
    <row r="26" spans="1:7" s="84" customFormat="1" x14ac:dyDescent="0.25">
      <c r="A26" s="155" t="s">
        <v>339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f t="shared" si="1"/>
        <v>0</v>
      </c>
    </row>
    <row r="27" spans="1:7" s="84" customFormat="1" x14ac:dyDescent="0.25">
      <c r="A27" s="155" t="s">
        <v>340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f t="shared" si="1"/>
        <v>0</v>
      </c>
    </row>
    <row r="28" spans="1:7" x14ac:dyDescent="0.25">
      <c r="A28" s="85" t="s">
        <v>97</v>
      </c>
      <c r="B28" s="37"/>
      <c r="C28" s="37"/>
      <c r="D28" s="37"/>
      <c r="E28" s="37"/>
      <c r="F28" s="37"/>
      <c r="G28" s="37"/>
    </row>
    <row r="29" spans="1:7" x14ac:dyDescent="0.25">
      <c r="A29" s="43" t="s">
        <v>329</v>
      </c>
      <c r="B29" s="44">
        <f>GASTO_NE_T1+GASTO_E_T1</f>
        <v>7998600.1600000001</v>
      </c>
      <c r="C29" s="44">
        <f>GASTO_NE_T2+GASTO_E_T2</f>
        <v>0</v>
      </c>
      <c r="D29" s="44">
        <f>GASTO_NE_T3+GASTO_E_T3</f>
        <v>7998600.1600000001</v>
      </c>
      <c r="E29" s="44">
        <f>GASTO_NE_T4+GASTO_E_T4</f>
        <v>3330250.96</v>
      </c>
      <c r="F29" s="44">
        <f>GASTO_NE_T5+GASTO_E_T5</f>
        <v>3330250.96</v>
      </c>
      <c r="G29" s="44">
        <f>GASTO_NE_T6+GASTO_E_T6</f>
        <v>4668349.2</v>
      </c>
    </row>
    <row r="30" spans="1:7" x14ac:dyDescent="0.25">
      <c r="A30" s="99"/>
      <c r="B30" s="48"/>
      <c r="C30" s="48"/>
      <c r="D30" s="48"/>
      <c r="E30" s="48"/>
      <c r="F30" s="48"/>
      <c r="G30" s="156"/>
    </row>
    <row r="31" spans="1:7" hidden="1" x14ac:dyDescent="0.25">
      <c r="A31" s="157"/>
    </row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opLeftCell="A61" zoomScale="80" zoomScaleNormal="80" workbookViewId="0">
      <selection sqref="A1:G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8" t="s">
        <v>342</v>
      </c>
      <c r="B1" s="159"/>
      <c r="C1" s="159"/>
      <c r="D1" s="159"/>
      <c r="E1" s="159"/>
      <c r="F1" s="159"/>
      <c r="G1" s="159"/>
    </row>
    <row r="2" spans="1:7" ht="15" x14ac:dyDescent="0.25">
      <c r="A2" s="21" t="str">
        <f>ENTE_PUBLICO_A</f>
        <v>SISTEMA DE AGUA POTABLE, ALCANTARILLADO Y SANEAMIENTO DE LA COMUNIDAD DE VALTIERRILLA DEL MUNICIPIO DE SALAMANCA, GTO., Gobierno del Estado de Guanajuato (a)</v>
      </c>
      <c r="B2" s="22"/>
      <c r="C2" s="22"/>
      <c r="D2" s="22"/>
      <c r="E2" s="22"/>
      <c r="F2" s="22"/>
      <c r="G2" s="23"/>
    </row>
    <row r="3" spans="1:7" ht="15" x14ac:dyDescent="0.25">
      <c r="A3" s="24" t="s">
        <v>343</v>
      </c>
      <c r="B3" s="25"/>
      <c r="C3" s="25"/>
      <c r="D3" s="25"/>
      <c r="E3" s="25"/>
      <c r="F3" s="25"/>
      <c r="G3" s="26"/>
    </row>
    <row r="4" spans="1:7" ht="15" x14ac:dyDescent="0.25">
      <c r="A4" s="24" t="s">
        <v>344</v>
      </c>
      <c r="B4" s="25"/>
      <c r="C4" s="25"/>
      <c r="D4" s="25"/>
      <c r="E4" s="25"/>
      <c r="F4" s="25"/>
      <c r="G4" s="26"/>
    </row>
    <row r="5" spans="1:7" ht="15" x14ac:dyDescent="0.25">
      <c r="A5" s="27" t="str">
        <f>TRIMESTRE</f>
        <v>Del 1 de enero al 30 de junio de 2022 (b)</v>
      </c>
      <c r="B5" s="28"/>
      <c r="C5" s="28"/>
      <c r="D5" s="28"/>
      <c r="E5" s="28"/>
      <c r="F5" s="28"/>
      <c r="G5" s="29"/>
    </row>
    <row r="6" spans="1:7" ht="15" x14ac:dyDescent="0.25">
      <c r="A6" s="30" t="s">
        <v>12</v>
      </c>
      <c r="B6" s="31"/>
      <c r="C6" s="31"/>
      <c r="D6" s="31"/>
      <c r="E6" s="31"/>
      <c r="F6" s="31"/>
      <c r="G6" s="32"/>
    </row>
    <row r="7" spans="1:7" ht="15" x14ac:dyDescent="0.25">
      <c r="A7" s="25" t="s">
        <v>13</v>
      </c>
      <c r="B7" s="30" t="s">
        <v>248</v>
      </c>
      <c r="C7" s="31"/>
      <c r="D7" s="31"/>
      <c r="E7" s="31"/>
      <c r="F7" s="32"/>
      <c r="G7" s="136" t="s">
        <v>345</v>
      </c>
    </row>
    <row r="8" spans="1:7" ht="30.75" customHeight="1" x14ac:dyDescent="0.25">
      <c r="A8" s="25"/>
      <c r="B8" s="123" t="s">
        <v>250</v>
      </c>
      <c r="C8" s="76" t="s">
        <v>346</v>
      </c>
      <c r="D8" s="123" t="s">
        <v>252</v>
      </c>
      <c r="E8" s="123" t="s">
        <v>137</v>
      </c>
      <c r="F8" s="160" t="s">
        <v>153</v>
      </c>
      <c r="G8" s="135"/>
    </row>
    <row r="9" spans="1:7" ht="15" x14ac:dyDescent="0.25">
      <c r="A9" s="124" t="s">
        <v>347</v>
      </c>
      <c r="B9" s="161">
        <f>SUM(B10,B19,B27,B37)</f>
        <v>0</v>
      </c>
      <c r="C9" s="161">
        <f t="shared" ref="C9:G9" si="0">SUM(C10,C19,C27,C37)</f>
        <v>0</v>
      </c>
      <c r="D9" s="161">
        <f t="shared" si="0"/>
        <v>0</v>
      </c>
      <c r="E9" s="161">
        <f t="shared" si="0"/>
        <v>0</v>
      </c>
      <c r="F9" s="161">
        <f t="shared" si="0"/>
        <v>0</v>
      </c>
      <c r="G9" s="161">
        <f t="shared" si="0"/>
        <v>0</v>
      </c>
    </row>
    <row r="10" spans="1:7" ht="15" x14ac:dyDescent="0.25">
      <c r="A10" s="102" t="s">
        <v>348</v>
      </c>
      <c r="B10" s="162">
        <f>SUM(B11:B18)</f>
        <v>0</v>
      </c>
      <c r="C10" s="162">
        <f t="shared" ref="C10:F10" si="1">SUM(C11:C18)</f>
        <v>0</v>
      </c>
      <c r="D10" s="162">
        <f t="shared" si="1"/>
        <v>0</v>
      </c>
      <c r="E10" s="162">
        <f t="shared" si="1"/>
        <v>0</v>
      </c>
      <c r="F10" s="162">
        <f t="shared" si="1"/>
        <v>0</v>
      </c>
      <c r="G10" s="162">
        <f>SUM(G11:G18)</f>
        <v>0</v>
      </c>
    </row>
    <row r="11" spans="1:7" ht="15" x14ac:dyDescent="0.25">
      <c r="A11" s="127" t="s">
        <v>349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f>D11-E11</f>
        <v>0</v>
      </c>
    </row>
    <row r="12" spans="1:7" ht="15" x14ac:dyDescent="0.25">
      <c r="A12" s="127" t="s">
        <v>350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f t="shared" ref="G12:G18" si="2">D12-E12</f>
        <v>0</v>
      </c>
    </row>
    <row r="13" spans="1:7" ht="15" x14ac:dyDescent="0.25">
      <c r="A13" s="127" t="s">
        <v>351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f t="shared" si="2"/>
        <v>0</v>
      </c>
    </row>
    <row r="14" spans="1:7" ht="15" x14ac:dyDescent="0.25">
      <c r="A14" s="127" t="s">
        <v>352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f t="shared" si="2"/>
        <v>0</v>
      </c>
    </row>
    <row r="15" spans="1:7" ht="15" x14ac:dyDescent="0.25">
      <c r="A15" s="127" t="s">
        <v>353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f t="shared" si="2"/>
        <v>0</v>
      </c>
    </row>
    <row r="16" spans="1:7" ht="15" x14ac:dyDescent="0.25">
      <c r="A16" s="127" t="s">
        <v>354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f t="shared" si="2"/>
        <v>0</v>
      </c>
    </row>
    <row r="17" spans="1:7" ht="15" x14ac:dyDescent="0.25">
      <c r="A17" s="127" t="s">
        <v>355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f t="shared" si="2"/>
        <v>0</v>
      </c>
    </row>
    <row r="18" spans="1:7" ht="15" x14ac:dyDescent="0.25">
      <c r="A18" s="127" t="s">
        <v>356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f t="shared" si="2"/>
        <v>0</v>
      </c>
    </row>
    <row r="19" spans="1:7" ht="15" x14ac:dyDescent="0.25">
      <c r="A19" s="102" t="s">
        <v>357</v>
      </c>
      <c r="B19" s="162">
        <f>SUM(B20:B26)</f>
        <v>0</v>
      </c>
      <c r="C19" s="162">
        <f t="shared" ref="C19:F19" si="3">SUM(C20:C26)</f>
        <v>0</v>
      </c>
      <c r="D19" s="162">
        <f t="shared" si="3"/>
        <v>0</v>
      </c>
      <c r="E19" s="162">
        <f t="shared" si="3"/>
        <v>0</v>
      </c>
      <c r="F19" s="162">
        <f t="shared" si="3"/>
        <v>0</v>
      </c>
      <c r="G19" s="162">
        <f>SUM(G20:G26)</f>
        <v>0</v>
      </c>
    </row>
    <row r="20" spans="1:7" ht="15" x14ac:dyDescent="0.25">
      <c r="A20" s="127" t="s">
        <v>358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f>D20-E20</f>
        <v>0</v>
      </c>
    </row>
    <row r="21" spans="1:7" ht="15" x14ac:dyDescent="0.25">
      <c r="A21" s="127" t="s">
        <v>359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f t="shared" ref="G21:G26" si="4">D21-E21</f>
        <v>0</v>
      </c>
    </row>
    <row r="22" spans="1:7" ht="15" x14ac:dyDescent="0.25">
      <c r="A22" s="127" t="s">
        <v>360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f t="shared" si="4"/>
        <v>0</v>
      </c>
    </row>
    <row r="23" spans="1:7" ht="15" x14ac:dyDescent="0.25">
      <c r="A23" s="127" t="s">
        <v>361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f t="shared" si="4"/>
        <v>0</v>
      </c>
    </row>
    <row r="24" spans="1:7" ht="15" x14ac:dyDescent="0.25">
      <c r="A24" s="127" t="s">
        <v>362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f t="shared" si="4"/>
        <v>0</v>
      </c>
    </row>
    <row r="25" spans="1:7" ht="15" x14ac:dyDescent="0.25">
      <c r="A25" s="127" t="s">
        <v>363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f t="shared" si="4"/>
        <v>0</v>
      </c>
    </row>
    <row r="26" spans="1:7" ht="15" x14ac:dyDescent="0.25">
      <c r="A26" s="127" t="s">
        <v>364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f t="shared" si="4"/>
        <v>0</v>
      </c>
    </row>
    <row r="27" spans="1:7" ht="15" x14ac:dyDescent="0.25">
      <c r="A27" s="102" t="s">
        <v>365</v>
      </c>
      <c r="B27" s="162">
        <f>SUM(B28:B36)</f>
        <v>0</v>
      </c>
      <c r="C27" s="162">
        <f t="shared" ref="C27:F27" si="5">SUM(C28:C36)</f>
        <v>0</v>
      </c>
      <c r="D27" s="162">
        <f t="shared" si="5"/>
        <v>0</v>
      </c>
      <c r="E27" s="162">
        <f t="shared" si="5"/>
        <v>0</v>
      </c>
      <c r="F27" s="162">
        <f t="shared" si="5"/>
        <v>0</v>
      </c>
      <c r="G27" s="162">
        <f>SUM(G28:G36)</f>
        <v>0</v>
      </c>
    </row>
    <row r="28" spans="1:7" ht="15" x14ac:dyDescent="0.25">
      <c r="A28" s="128" t="s">
        <v>366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f>D28-E28</f>
        <v>0</v>
      </c>
    </row>
    <row r="29" spans="1:7" ht="15" x14ac:dyDescent="0.25">
      <c r="A29" s="127" t="s">
        <v>367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f t="shared" ref="G29:G36" si="6">D29-E29</f>
        <v>0</v>
      </c>
    </row>
    <row r="30" spans="1:7" ht="15" x14ac:dyDescent="0.25">
      <c r="A30" s="127" t="s">
        <v>368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f t="shared" si="6"/>
        <v>0</v>
      </c>
    </row>
    <row r="31" spans="1:7" ht="15" x14ac:dyDescent="0.25">
      <c r="A31" s="127" t="s">
        <v>369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f t="shared" si="6"/>
        <v>0</v>
      </c>
    </row>
    <row r="32" spans="1:7" ht="15" x14ac:dyDescent="0.25">
      <c r="A32" s="127" t="s">
        <v>370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f t="shared" si="6"/>
        <v>0</v>
      </c>
    </row>
    <row r="33" spans="1:7" ht="15" x14ac:dyDescent="0.25">
      <c r="A33" s="127" t="s">
        <v>371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f t="shared" si="6"/>
        <v>0</v>
      </c>
    </row>
    <row r="34" spans="1:7" ht="15" x14ac:dyDescent="0.25">
      <c r="A34" s="127" t="s">
        <v>372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f t="shared" si="6"/>
        <v>0</v>
      </c>
    </row>
    <row r="35" spans="1:7" ht="15" x14ac:dyDescent="0.25">
      <c r="A35" s="127" t="s">
        <v>373</v>
      </c>
      <c r="B35" s="163">
        <v>0</v>
      </c>
      <c r="C35" s="163">
        <v>0</v>
      </c>
      <c r="D35" s="163">
        <v>0</v>
      </c>
      <c r="E35" s="163">
        <v>0</v>
      </c>
      <c r="F35" s="163">
        <v>0</v>
      </c>
      <c r="G35" s="163">
        <f t="shared" si="6"/>
        <v>0</v>
      </c>
    </row>
    <row r="36" spans="1:7" ht="15" x14ac:dyDescent="0.25">
      <c r="A36" s="127" t="s">
        <v>374</v>
      </c>
      <c r="B36" s="163">
        <v>0</v>
      </c>
      <c r="C36" s="163">
        <v>0</v>
      </c>
      <c r="D36" s="163">
        <v>0</v>
      </c>
      <c r="E36" s="163">
        <v>0</v>
      </c>
      <c r="F36" s="163">
        <v>0</v>
      </c>
      <c r="G36" s="163">
        <f t="shared" si="6"/>
        <v>0</v>
      </c>
    </row>
    <row r="37" spans="1:7" ht="30" x14ac:dyDescent="0.25">
      <c r="A37" s="164" t="s">
        <v>375</v>
      </c>
      <c r="B37" s="162">
        <f>SUM(B38:B41)</f>
        <v>0</v>
      </c>
      <c r="C37" s="162">
        <f t="shared" ref="C37:F37" si="7">SUM(C38:C41)</f>
        <v>0</v>
      </c>
      <c r="D37" s="162">
        <f t="shared" si="7"/>
        <v>0</v>
      </c>
      <c r="E37" s="162">
        <f t="shared" si="7"/>
        <v>0</v>
      </c>
      <c r="F37" s="162">
        <f t="shared" si="7"/>
        <v>0</v>
      </c>
      <c r="G37" s="162">
        <f>SUM(G38:G41)</f>
        <v>0</v>
      </c>
    </row>
    <row r="38" spans="1:7" ht="15" x14ac:dyDescent="0.25">
      <c r="A38" s="128" t="s">
        <v>376</v>
      </c>
      <c r="B38" s="163">
        <v>0</v>
      </c>
      <c r="C38" s="163">
        <v>0</v>
      </c>
      <c r="D38" s="163">
        <v>0</v>
      </c>
      <c r="E38" s="163">
        <v>0</v>
      </c>
      <c r="F38" s="163">
        <v>0</v>
      </c>
      <c r="G38" s="163">
        <f>D38-E38</f>
        <v>0</v>
      </c>
    </row>
    <row r="39" spans="1:7" ht="30" x14ac:dyDescent="0.25">
      <c r="A39" s="128" t="s">
        <v>377</v>
      </c>
      <c r="B39" s="163">
        <v>0</v>
      </c>
      <c r="C39" s="163">
        <v>0</v>
      </c>
      <c r="D39" s="163">
        <v>0</v>
      </c>
      <c r="E39" s="163">
        <v>0</v>
      </c>
      <c r="F39" s="163">
        <v>0</v>
      </c>
      <c r="G39" s="163">
        <f t="shared" ref="G39:G41" si="8">D39-E39</f>
        <v>0</v>
      </c>
    </row>
    <row r="40" spans="1:7" ht="15" x14ac:dyDescent="0.25">
      <c r="A40" s="128" t="s">
        <v>378</v>
      </c>
      <c r="B40" s="163">
        <v>0</v>
      </c>
      <c r="C40" s="163">
        <v>0</v>
      </c>
      <c r="D40" s="163">
        <v>0</v>
      </c>
      <c r="E40" s="163">
        <v>0</v>
      </c>
      <c r="F40" s="163">
        <v>0</v>
      </c>
      <c r="G40" s="163">
        <f t="shared" si="8"/>
        <v>0</v>
      </c>
    </row>
    <row r="41" spans="1:7" ht="15" x14ac:dyDescent="0.25">
      <c r="A41" s="128" t="s">
        <v>379</v>
      </c>
      <c r="B41" s="163">
        <v>0</v>
      </c>
      <c r="C41" s="163">
        <v>0</v>
      </c>
      <c r="D41" s="163">
        <v>0</v>
      </c>
      <c r="E41" s="163">
        <v>0</v>
      </c>
      <c r="F41" s="163">
        <v>0</v>
      </c>
      <c r="G41" s="163">
        <f t="shared" si="8"/>
        <v>0</v>
      </c>
    </row>
    <row r="42" spans="1:7" ht="15" x14ac:dyDescent="0.25">
      <c r="A42" s="128"/>
      <c r="B42" s="163"/>
      <c r="C42" s="163"/>
      <c r="D42" s="163"/>
      <c r="E42" s="163"/>
      <c r="F42" s="163"/>
      <c r="G42" s="163"/>
    </row>
    <row r="43" spans="1:7" ht="15" x14ac:dyDescent="0.25">
      <c r="A43" s="43" t="s">
        <v>380</v>
      </c>
      <c r="B43" s="165">
        <f>SUM(B44,B53,B61,B71)</f>
        <v>7998600.1500000004</v>
      </c>
      <c r="C43" s="165">
        <f t="shared" ref="C43:G43" si="9">SUM(C44,C53,C61,C71)</f>
        <v>0</v>
      </c>
      <c r="D43" s="165">
        <f t="shared" si="9"/>
        <v>7998600.1500000004</v>
      </c>
      <c r="E43" s="165">
        <f t="shared" si="9"/>
        <v>3330250.96</v>
      </c>
      <c r="F43" s="165">
        <f t="shared" si="9"/>
        <v>3330250.96</v>
      </c>
      <c r="G43" s="165">
        <f t="shared" si="9"/>
        <v>4668349.1900000004</v>
      </c>
    </row>
    <row r="44" spans="1:7" ht="15" x14ac:dyDescent="0.25">
      <c r="A44" s="102" t="s">
        <v>381</v>
      </c>
      <c r="B44" s="163">
        <f>SUM(B45:B52)</f>
        <v>0</v>
      </c>
      <c r="C44" s="163">
        <f t="shared" ref="C44:G44" si="10">SUM(C45:C52)</f>
        <v>0</v>
      </c>
      <c r="D44" s="163">
        <f t="shared" si="10"/>
        <v>0</v>
      </c>
      <c r="E44" s="163">
        <f t="shared" si="10"/>
        <v>0</v>
      </c>
      <c r="F44" s="163">
        <f t="shared" si="10"/>
        <v>0</v>
      </c>
      <c r="G44" s="163">
        <f t="shared" si="10"/>
        <v>0</v>
      </c>
    </row>
    <row r="45" spans="1:7" ht="15" x14ac:dyDescent="0.25">
      <c r="A45" s="128" t="s">
        <v>349</v>
      </c>
      <c r="B45" s="163">
        <v>0</v>
      </c>
      <c r="C45" s="163">
        <v>0</v>
      </c>
      <c r="D45" s="163">
        <v>0</v>
      </c>
      <c r="E45" s="163">
        <v>0</v>
      </c>
      <c r="F45" s="163">
        <v>0</v>
      </c>
      <c r="G45" s="163">
        <f>D45-E45</f>
        <v>0</v>
      </c>
    </row>
    <row r="46" spans="1:7" ht="15" x14ac:dyDescent="0.25">
      <c r="A46" s="128" t="s">
        <v>350</v>
      </c>
      <c r="B46" s="163">
        <v>0</v>
      </c>
      <c r="C46" s="163">
        <v>0</v>
      </c>
      <c r="D46" s="163">
        <v>0</v>
      </c>
      <c r="E46" s="163">
        <v>0</v>
      </c>
      <c r="F46" s="163">
        <v>0</v>
      </c>
      <c r="G46" s="163">
        <f t="shared" ref="G46:G52" si="11">D46-E46</f>
        <v>0</v>
      </c>
    </row>
    <row r="47" spans="1:7" ht="15" x14ac:dyDescent="0.25">
      <c r="A47" s="128" t="s">
        <v>351</v>
      </c>
      <c r="B47" s="163">
        <v>0</v>
      </c>
      <c r="C47" s="163">
        <v>0</v>
      </c>
      <c r="D47" s="163">
        <v>0</v>
      </c>
      <c r="E47" s="163">
        <v>0</v>
      </c>
      <c r="F47" s="163">
        <v>0</v>
      </c>
      <c r="G47" s="163">
        <f t="shared" si="11"/>
        <v>0</v>
      </c>
    </row>
    <row r="48" spans="1:7" ht="15" x14ac:dyDescent="0.25">
      <c r="A48" s="128" t="s">
        <v>352</v>
      </c>
      <c r="B48" s="163">
        <v>0</v>
      </c>
      <c r="C48" s="163">
        <v>0</v>
      </c>
      <c r="D48" s="163">
        <v>0</v>
      </c>
      <c r="E48" s="163">
        <v>0</v>
      </c>
      <c r="F48" s="163">
        <v>0</v>
      </c>
      <c r="G48" s="163">
        <f t="shared" si="11"/>
        <v>0</v>
      </c>
    </row>
    <row r="49" spans="1:7" ht="15" x14ac:dyDescent="0.25">
      <c r="A49" s="128" t="s">
        <v>353</v>
      </c>
      <c r="B49" s="163">
        <v>0</v>
      </c>
      <c r="C49" s="163">
        <v>0</v>
      </c>
      <c r="D49" s="163">
        <v>0</v>
      </c>
      <c r="E49" s="163">
        <v>0</v>
      </c>
      <c r="F49" s="163">
        <v>0</v>
      </c>
      <c r="G49" s="163">
        <f t="shared" si="11"/>
        <v>0</v>
      </c>
    </row>
    <row r="50" spans="1:7" ht="15" x14ac:dyDescent="0.25">
      <c r="A50" s="128" t="s">
        <v>354</v>
      </c>
      <c r="B50" s="163">
        <v>0</v>
      </c>
      <c r="C50" s="163">
        <v>0</v>
      </c>
      <c r="D50" s="163">
        <v>0</v>
      </c>
      <c r="E50" s="163">
        <v>0</v>
      </c>
      <c r="F50" s="163">
        <v>0</v>
      </c>
      <c r="G50" s="163">
        <f t="shared" si="11"/>
        <v>0</v>
      </c>
    </row>
    <row r="51" spans="1:7" ht="15" x14ac:dyDescent="0.25">
      <c r="A51" s="128" t="s">
        <v>355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63">
        <f t="shared" si="11"/>
        <v>0</v>
      </c>
    </row>
    <row r="52" spans="1:7" ht="15" x14ac:dyDescent="0.25">
      <c r="A52" s="128" t="s">
        <v>356</v>
      </c>
      <c r="B52" s="163">
        <v>0</v>
      </c>
      <c r="C52" s="163">
        <v>0</v>
      </c>
      <c r="D52" s="163">
        <v>0</v>
      </c>
      <c r="E52" s="163">
        <v>0</v>
      </c>
      <c r="F52" s="163">
        <v>0</v>
      </c>
      <c r="G52" s="163">
        <f t="shared" si="11"/>
        <v>0</v>
      </c>
    </row>
    <row r="53" spans="1:7" ht="15" x14ac:dyDescent="0.25">
      <c r="A53" s="102" t="s">
        <v>357</v>
      </c>
      <c r="B53" s="162">
        <f>SUM(B54:B60)</f>
        <v>7998600.1500000004</v>
      </c>
      <c r="C53" s="162">
        <f t="shared" ref="C53:G53" si="12">SUM(C54:C60)</f>
        <v>0</v>
      </c>
      <c r="D53" s="162">
        <f t="shared" si="12"/>
        <v>7998600.1500000004</v>
      </c>
      <c r="E53" s="162">
        <f t="shared" si="12"/>
        <v>3330250.96</v>
      </c>
      <c r="F53" s="162">
        <f t="shared" si="12"/>
        <v>3330250.96</v>
      </c>
      <c r="G53" s="162">
        <f t="shared" si="12"/>
        <v>4668349.1900000004</v>
      </c>
    </row>
    <row r="54" spans="1:7" ht="15" x14ac:dyDescent="0.25">
      <c r="A54" s="128" t="s">
        <v>358</v>
      </c>
      <c r="B54" s="163">
        <v>0</v>
      </c>
      <c r="C54" s="163">
        <v>0</v>
      </c>
      <c r="D54" s="163">
        <v>0</v>
      </c>
      <c r="E54" s="163">
        <v>0</v>
      </c>
      <c r="F54" s="163">
        <v>0</v>
      </c>
      <c r="G54" s="163">
        <f>D54-E54</f>
        <v>0</v>
      </c>
    </row>
    <row r="55" spans="1:7" ht="15" x14ac:dyDescent="0.25">
      <c r="A55" s="128" t="s">
        <v>359</v>
      </c>
      <c r="B55" s="162">
        <v>7998600.1500000004</v>
      </c>
      <c r="C55" s="162">
        <v>0</v>
      </c>
      <c r="D55" s="162">
        <f>B55</f>
        <v>7998600.1500000004</v>
      </c>
      <c r="E55" s="162">
        <v>3330250.96</v>
      </c>
      <c r="F55" s="162">
        <f>E55</f>
        <v>3330250.96</v>
      </c>
      <c r="G55" s="163">
        <f t="shared" ref="G55:G60" si="13">D55-E55</f>
        <v>4668349.1900000004</v>
      </c>
    </row>
    <row r="56" spans="1:7" ht="15" x14ac:dyDescent="0.25">
      <c r="A56" s="128" t="s">
        <v>360</v>
      </c>
      <c r="B56" s="163">
        <v>0</v>
      </c>
      <c r="C56" s="163">
        <v>0</v>
      </c>
      <c r="D56" s="163">
        <v>0</v>
      </c>
      <c r="E56" s="163">
        <v>0</v>
      </c>
      <c r="F56" s="163">
        <v>0</v>
      </c>
      <c r="G56" s="163">
        <f t="shared" si="13"/>
        <v>0</v>
      </c>
    </row>
    <row r="57" spans="1:7" ht="15" x14ac:dyDescent="0.25">
      <c r="A57" s="129" t="s">
        <v>361</v>
      </c>
      <c r="B57" s="163">
        <v>0</v>
      </c>
      <c r="C57" s="163">
        <v>0</v>
      </c>
      <c r="D57" s="163">
        <v>0</v>
      </c>
      <c r="E57" s="163">
        <v>0</v>
      </c>
      <c r="F57" s="163">
        <v>0</v>
      </c>
      <c r="G57" s="163">
        <f t="shared" si="13"/>
        <v>0</v>
      </c>
    </row>
    <row r="58" spans="1:7" ht="15" x14ac:dyDescent="0.25">
      <c r="A58" s="128" t="s">
        <v>362</v>
      </c>
      <c r="B58" s="163">
        <v>0</v>
      </c>
      <c r="C58" s="163">
        <v>0</v>
      </c>
      <c r="D58" s="163">
        <v>0</v>
      </c>
      <c r="E58" s="163">
        <v>0</v>
      </c>
      <c r="F58" s="163">
        <v>0</v>
      </c>
      <c r="G58" s="163">
        <f t="shared" si="13"/>
        <v>0</v>
      </c>
    </row>
    <row r="59" spans="1:7" ht="15" x14ac:dyDescent="0.25">
      <c r="A59" s="128" t="s">
        <v>363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f t="shared" si="13"/>
        <v>0</v>
      </c>
    </row>
    <row r="60" spans="1:7" ht="15" x14ac:dyDescent="0.25">
      <c r="A60" s="128" t="s">
        <v>364</v>
      </c>
      <c r="B60" s="163">
        <v>0</v>
      </c>
      <c r="C60" s="163">
        <v>0</v>
      </c>
      <c r="D60" s="163">
        <v>0</v>
      </c>
      <c r="E60" s="163">
        <v>0</v>
      </c>
      <c r="F60" s="163">
        <v>0</v>
      </c>
      <c r="G60" s="163">
        <f t="shared" si="13"/>
        <v>0</v>
      </c>
    </row>
    <row r="61" spans="1:7" ht="15" x14ac:dyDescent="0.25">
      <c r="A61" s="102" t="s">
        <v>365</v>
      </c>
      <c r="B61" s="162">
        <f>SUM(B62:B70)</f>
        <v>0</v>
      </c>
      <c r="C61" s="162">
        <f t="shared" ref="C61:G61" si="14">SUM(C62:C70)</f>
        <v>0</v>
      </c>
      <c r="D61" s="162">
        <f t="shared" si="14"/>
        <v>0</v>
      </c>
      <c r="E61" s="162">
        <f t="shared" si="14"/>
        <v>0</v>
      </c>
      <c r="F61" s="162">
        <f t="shared" si="14"/>
        <v>0</v>
      </c>
      <c r="G61" s="162">
        <f t="shared" si="14"/>
        <v>0</v>
      </c>
    </row>
    <row r="62" spans="1:7" ht="15" x14ac:dyDescent="0.25">
      <c r="A62" s="128" t="s">
        <v>366</v>
      </c>
      <c r="B62" s="163">
        <v>0</v>
      </c>
      <c r="C62" s="163">
        <v>0</v>
      </c>
      <c r="D62" s="163">
        <v>0</v>
      </c>
      <c r="E62" s="163">
        <v>0</v>
      </c>
      <c r="F62" s="163">
        <v>0</v>
      </c>
      <c r="G62" s="163">
        <f>D62-E62</f>
        <v>0</v>
      </c>
    </row>
    <row r="63" spans="1:7" ht="15" x14ac:dyDescent="0.25">
      <c r="A63" s="128" t="s">
        <v>367</v>
      </c>
      <c r="B63" s="163">
        <v>0</v>
      </c>
      <c r="C63" s="163">
        <v>0</v>
      </c>
      <c r="D63" s="163">
        <v>0</v>
      </c>
      <c r="E63" s="163">
        <v>0</v>
      </c>
      <c r="F63" s="163">
        <v>0</v>
      </c>
      <c r="G63" s="163">
        <f t="shared" ref="G63:G70" si="15">D63-E63</f>
        <v>0</v>
      </c>
    </row>
    <row r="64" spans="1:7" ht="15" x14ac:dyDescent="0.25">
      <c r="A64" s="128" t="s">
        <v>368</v>
      </c>
      <c r="B64" s="163">
        <v>0</v>
      </c>
      <c r="C64" s="163">
        <v>0</v>
      </c>
      <c r="D64" s="163">
        <v>0</v>
      </c>
      <c r="E64" s="163">
        <v>0</v>
      </c>
      <c r="F64" s="163">
        <v>0</v>
      </c>
      <c r="G64" s="163">
        <f t="shared" si="15"/>
        <v>0</v>
      </c>
    </row>
    <row r="65" spans="1:8" ht="15" x14ac:dyDescent="0.25">
      <c r="A65" s="128" t="s">
        <v>369</v>
      </c>
      <c r="B65" s="163">
        <v>0</v>
      </c>
      <c r="C65" s="163">
        <v>0</v>
      </c>
      <c r="D65" s="163">
        <v>0</v>
      </c>
      <c r="E65" s="163">
        <v>0</v>
      </c>
      <c r="F65" s="163">
        <v>0</v>
      </c>
      <c r="G65" s="163">
        <f t="shared" si="15"/>
        <v>0</v>
      </c>
    </row>
    <row r="66" spans="1:8" ht="15" x14ac:dyDescent="0.25">
      <c r="A66" s="128" t="s">
        <v>370</v>
      </c>
      <c r="B66" s="163">
        <v>0</v>
      </c>
      <c r="C66" s="163">
        <v>0</v>
      </c>
      <c r="D66" s="163">
        <v>0</v>
      </c>
      <c r="E66" s="163">
        <v>0</v>
      </c>
      <c r="F66" s="163">
        <v>0</v>
      </c>
      <c r="G66" s="163">
        <f t="shared" si="15"/>
        <v>0</v>
      </c>
    </row>
    <row r="67" spans="1:8" ht="15" x14ac:dyDescent="0.25">
      <c r="A67" s="128" t="s">
        <v>371</v>
      </c>
      <c r="B67" s="163">
        <v>0</v>
      </c>
      <c r="C67" s="163">
        <v>0</v>
      </c>
      <c r="D67" s="163">
        <v>0</v>
      </c>
      <c r="E67" s="163">
        <v>0</v>
      </c>
      <c r="F67" s="163">
        <v>0</v>
      </c>
      <c r="G67" s="163">
        <f t="shared" si="15"/>
        <v>0</v>
      </c>
    </row>
    <row r="68" spans="1:8" ht="15" x14ac:dyDescent="0.25">
      <c r="A68" s="128" t="s">
        <v>372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3">
        <f t="shared" si="15"/>
        <v>0</v>
      </c>
    </row>
    <row r="69" spans="1:8" ht="15" x14ac:dyDescent="0.25">
      <c r="A69" s="128" t="s">
        <v>373</v>
      </c>
      <c r="B69" s="163">
        <v>0</v>
      </c>
      <c r="C69" s="163">
        <v>0</v>
      </c>
      <c r="D69" s="163">
        <v>0</v>
      </c>
      <c r="E69" s="163">
        <v>0</v>
      </c>
      <c r="F69" s="163">
        <v>0</v>
      </c>
      <c r="G69" s="163">
        <f t="shared" si="15"/>
        <v>0</v>
      </c>
    </row>
    <row r="70" spans="1:8" ht="15" x14ac:dyDescent="0.25">
      <c r="A70" s="128" t="s">
        <v>374</v>
      </c>
      <c r="B70" s="163">
        <v>0</v>
      </c>
      <c r="C70" s="163">
        <v>0</v>
      </c>
      <c r="D70" s="163">
        <v>0</v>
      </c>
      <c r="E70" s="163">
        <v>0</v>
      </c>
      <c r="F70" s="163">
        <v>0</v>
      </c>
      <c r="G70" s="163">
        <f t="shared" si="15"/>
        <v>0</v>
      </c>
    </row>
    <row r="71" spans="1:8" ht="15" x14ac:dyDescent="0.25">
      <c r="A71" s="164" t="s">
        <v>382</v>
      </c>
      <c r="B71" s="166">
        <f>SUM(B72:B75)</f>
        <v>0</v>
      </c>
      <c r="C71" s="166">
        <f t="shared" ref="C71:F71" si="16">SUM(C72:C75)</f>
        <v>0</v>
      </c>
      <c r="D71" s="166">
        <f t="shared" si="16"/>
        <v>0</v>
      </c>
      <c r="E71" s="166">
        <f t="shared" si="16"/>
        <v>0</v>
      </c>
      <c r="F71" s="166">
        <f t="shared" si="16"/>
        <v>0</v>
      </c>
      <c r="G71" s="166">
        <f>SUM(G72:G75)</f>
        <v>0</v>
      </c>
    </row>
    <row r="72" spans="1:8" ht="15" x14ac:dyDescent="0.25">
      <c r="A72" s="128" t="s">
        <v>376</v>
      </c>
      <c r="B72" s="163">
        <v>0</v>
      </c>
      <c r="C72" s="163">
        <v>0</v>
      </c>
      <c r="D72" s="163">
        <v>0</v>
      </c>
      <c r="E72" s="163">
        <v>0</v>
      </c>
      <c r="F72" s="163">
        <v>0</v>
      </c>
      <c r="G72" s="163">
        <f>D72-E72</f>
        <v>0</v>
      </c>
    </row>
    <row r="73" spans="1:8" ht="30" x14ac:dyDescent="0.25">
      <c r="A73" s="128" t="s">
        <v>377</v>
      </c>
      <c r="B73" s="163">
        <v>0</v>
      </c>
      <c r="C73" s="163">
        <v>0</v>
      </c>
      <c r="D73" s="163">
        <v>0</v>
      </c>
      <c r="E73" s="163">
        <v>0</v>
      </c>
      <c r="F73" s="163">
        <v>0</v>
      </c>
      <c r="G73" s="163">
        <f t="shared" ref="G73:G75" si="17">D73-E73</f>
        <v>0</v>
      </c>
    </row>
    <row r="74" spans="1:8" ht="15" x14ac:dyDescent="0.25">
      <c r="A74" s="128" t="s">
        <v>378</v>
      </c>
      <c r="B74" s="163">
        <v>0</v>
      </c>
      <c r="C74" s="163">
        <v>0</v>
      </c>
      <c r="D74" s="163">
        <v>0</v>
      </c>
      <c r="E74" s="163">
        <v>0</v>
      </c>
      <c r="F74" s="163">
        <v>0</v>
      </c>
      <c r="G74" s="163">
        <f t="shared" si="17"/>
        <v>0</v>
      </c>
    </row>
    <row r="75" spans="1:8" ht="15" x14ac:dyDescent="0.25">
      <c r="A75" s="128" t="s">
        <v>379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f t="shared" si="17"/>
        <v>0</v>
      </c>
    </row>
    <row r="76" spans="1:8" ht="15" x14ac:dyDescent="0.25">
      <c r="A76" s="37"/>
      <c r="B76" s="167"/>
      <c r="C76" s="167"/>
      <c r="D76" s="167"/>
      <c r="E76" s="167"/>
      <c r="F76" s="167"/>
      <c r="G76" s="167"/>
    </row>
    <row r="77" spans="1:8" ht="15" x14ac:dyDescent="0.25">
      <c r="A77" s="43" t="s">
        <v>329</v>
      </c>
      <c r="B77" s="165">
        <f>B43+B9</f>
        <v>7998600.1500000004</v>
      </c>
      <c r="C77" s="165">
        <f t="shared" ref="C77:F77" si="18">C43+C9</f>
        <v>0</v>
      </c>
      <c r="D77" s="165">
        <f t="shared" si="18"/>
        <v>7998600.1500000004</v>
      </c>
      <c r="E77" s="165">
        <f t="shared" si="18"/>
        <v>3330250.96</v>
      </c>
      <c r="F77" s="165">
        <f t="shared" si="18"/>
        <v>3330250.96</v>
      </c>
      <c r="G77" s="165">
        <f>G43+G9</f>
        <v>4668349.1900000004</v>
      </c>
    </row>
    <row r="78" spans="1:8" ht="15" x14ac:dyDescent="0.25">
      <c r="A78" s="99"/>
      <c r="B78" s="168"/>
      <c r="C78" s="168"/>
      <c r="D78" s="168"/>
      <c r="E78" s="168"/>
      <c r="F78" s="168"/>
      <c r="G78" s="168"/>
      <c r="H78" s="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67</vt:i4>
      </vt:variant>
    </vt:vector>
  </HeadingPairs>
  <TitlesOfParts>
    <vt:vector size="77" baseType="lpstr">
      <vt:lpstr>Datos Generales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2022-07-27T12:44:09Z</dcterms:created>
  <dcterms:modified xsi:type="dcterms:W3CDTF">2022-07-27T14:18:41Z</dcterms:modified>
</cp:coreProperties>
</file>