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0" yWindow="0" windowWidth="28800" windowHeight="12330" firstSheet="5" activeTab="1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2" l="1"/>
  <c r="G28" i="22" s="1"/>
  <c r="F17" i="22"/>
  <c r="F28" i="22" s="1"/>
  <c r="E17" i="22"/>
  <c r="E28" i="22" s="1"/>
  <c r="D17" i="22"/>
  <c r="D28" i="22" s="1"/>
  <c r="C17" i="22"/>
  <c r="C28" i="22" s="1"/>
  <c r="B17" i="22"/>
  <c r="B28" i="22" s="1"/>
  <c r="G6" i="22"/>
  <c r="F6" i="22"/>
  <c r="E6" i="22"/>
  <c r="D6" i="22"/>
  <c r="C6" i="22"/>
  <c r="B6" i="22"/>
  <c r="G27" i="20"/>
  <c r="F27" i="20"/>
  <c r="C27" i="20"/>
  <c r="B27" i="20"/>
  <c r="G20" i="20"/>
  <c r="G30" i="20" s="1"/>
  <c r="F20" i="20"/>
  <c r="F30" i="20" s="1"/>
  <c r="E20" i="20"/>
  <c r="E30" i="20" s="1"/>
  <c r="D20" i="20"/>
  <c r="D30" i="20" s="1"/>
  <c r="C20" i="20"/>
  <c r="C30" i="20" s="1"/>
  <c r="B20" i="20"/>
  <c r="B30" i="20" s="1"/>
  <c r="G6" i="20"/>
  <c r="F6" i="20"/>
  <c r="E6" i="20"/>
  <c r="D6" i="20"/>
  <c r="C6" i="20"/>
  <c r="B6" i="20"/>
  <c r="D27" i="19"/>
  <c r="E27" i="19" s="1"/>
  <c r="F27" i="19" s="1"/>
  <c r="G27" i="19" s="1"/>
  <c r="D24" i="19"/>
  <c r="E24" i="19" s="1"/>
  <c r="F24" i="19" s="1"/>
  <c r="G24" i="19" s="1"/>
  <c r="D22" i="19"/>
  <c r="E22" i="19" s="1"/>
  <c r="F22" i="19" s="1"/>
  <c r="G22" i="19" s="1"/>
  <c r="D21" i="19"/>
  <c r="E21" i="19" s="1"/>
  <c r="F21" i="19" s="1"/>
  <c r="G21" i="19" s="1"/>
  <c r="D20" i="19"/>
  <c r="E20" i="19" s="1"/>
  <c r="F20" i="19" s="1"/>
  <c r="G20" i="19" s="1"/>
  <c r="D19" i="19"/>
  <c r="D18" i="19" s="1"/>
  <c r="C18" i="19"/>
  <c r="B18" i="19"/>
  <c r="E16" i="19"/>
  <c r="F16" i="19" s="1"/>
  <c r="G16" i="19" s="1"/>
  <c r="D16" i="19"/>
  <c r="D15" i="19"/>
  <c r="E15" i="19" s="1"/>
  <c r="F15" i="19" s="1"/>
  <c r="G15" i="19" s="1"/>
  <c r="D14" i="19"/>
  <c r="E14" i="19" s="1"/>
  <c r="F14" i="19" s="1"/>
  <c r="G14" i="19" s="1"/>
  <c r="D13" i="19"/>
  <c r="E13" i="19" s="1"/>
  <c r="F13" i="19" s="1"/>
  <c r="G13" i="19" s="1"/>
  <c r="E12" i="19"/>
  <c r="F12" i="19" s="1"/>
  <c r="G12" i="19" s="1"/>
  <c r="D12" i="19"/>
  <c r="D11" i="19"/>
  <c r="E11" i="19" s="1"/>
  <c r="F11" i="19" s="1"/>
  <c r="G11" i="19" s="1"/>
  <c r="D10" i="19"/>
  <c r="E10" i="19" s="1"/>
  <c r="F10" i="19" s="1"/>
  <c r="G10" i="19" s="1"/>
  <c r="D9" i="19"/>
  <c r="E9" i="19" s="1"/>
  <c r="E8" i="19"/>
  <c r="F8" i="19" s="1"/>
  <c r="C7" i="19"/>
  <c r="C29" i="19" s="1"/>
  <c r="B7" i="19"/>
  <c r="B29" i="19" s="1"/>
  <c r="C29" i="16"/>
  <c r="D29" i="16" s="1"/>
  <c r="E29" i="16" s="1"/>
  <c r="F29" i="16" s="1"/>
  <c r="G29" i="16" s="1"/>
  <c r="C28" i="16"/>
  <c r="D28" i="16" s="1"/>
  <c r="E28" i="16" s="1"/>
  <c r="F28" i="16" s="1"/>
  <c r="G28" i="16" s="1"/>
  <c r="B28" i="16"/>
  <c r="C27" i="16"/>
  <c r="D27" i="16" s="1"/>
  <c r="E27" i="16" s="1"/>
  <c r="F27" i="16" s="1"/>
  <c r="G27" i="16" s="1"/>
  <c r="C26" i="16"/>
  <c r="D26" i="16" s="1"/>
  <c r="E26" i="16" s="1"/>
  <c r="F26" i="16" s="1"/>
  <c r="G26" i="16" s="1"/>
  <c r="E25" i="16"/>
  <c r="F25" i="16" s="1"/>
  <c r="G25" i="16" s="1"/>
  <c r="D25" i="16"/>
  <c r="C24" i="16"/>
  <c r="C21" i="16" s="1"/>
  <c r="C31" i="16" s="1"/>
  <c r="D23" i="16"/>
  <c r="E23" i="16" s="1"/>
  <c r="F23" i="16" s="1"/>
  <c r="G23" i="16" s="1"/>
  <c r="D22" i="16"/>
  <c r="E22" i="16" s="1"/>
  <c r="B21" i="16"/>
  <c r="D19" i="16"/>
  <c r="E19" i="16" s="1"/>
  <c r="F19" i="16" s="1"/>
  <c r="G19" i="16" s="1"/>
  <c r="C18" i="16"/>
  <c r="D18" i="16" s="1"/>
  <c r="E18" i="16" s="1"/>
  <c r="F18" i="16" s="1"/>
  <c r="G18" i="16" s="1"/>
  <c r="C17" i="16"/>
  <c r="D17" i="16" s="1"/>
  <c r="E17" i="16" s="1"/>
  <c r="F17" i="16" s="1"/>
  <c r="G17" i="16" s="1"/>
  <c r="D16" i="16"/>
  <c r="E16" i="16" s="1"/>
  <c r="F16" i="16" s="1"/>
  <c r="G16" i="16" s="1"/>
  <c r="E15" i="16"/>
  <c r="F15" i="16" s="1"/>
  <c r="G15" i="16" s="1"/>
  <c r="D15" i="16"/>
  <c r="C14" i="16"/>
  <c r="D14" i="16" s="1"/>
  <c r="E14" i="16" s="1"/>
  <c r="F14" i="16" s="1"/>
  <c r="G14" i="16" s="1"/>
  <c r="D13" i="16"/>
  <c r="E13" i="16" s="1"/>
  <c r="F13" i="16" s="1"/>
  <c r="G13" i="16" s="1"/>
  <c r="D12" i="16"/>
  <c r="E12" i="16" s="1"/>
  <c r="F12" i="16" s="1"/>
  <c r="G12" i="16" s="1"/>
  <c r="D11" i="16"/>
  <c r="E11" i="16" s="1"/>
  <c r="F11" i="16" s="1"/>
  <c r="G11" i="16" s="1"/>
  <c r="C10" i="16"/>
  <c r="C7" i="16" s="1"/>
  <c r="C9" i="16"/>
  <c r="D9" i="16" s="1"/>
  <c r="E9" i="16" s="1"/>
  <c r="F9" i="16" s="1"/>
  <c r="G9" i="16" s="1"/>
  <c r="D8" i="16"/>
  <c r="B7" i="16"/>
  <c r="B31" i="16" s="1"/>
  <c r="G8" i="19" l="1"/>
  <c r="F9" i="19"/>
  <c r="G9" i="19" s="1"/>
  <c r="E7" i="19"/>
  <c r="D7" i="19"/>
  <c r="D29" i="19" s="1"/>
  <c r="E19" i="19"/>
  <c r="F22" i="16"/>
  <c r="E21" i="16"/>
  <c r="E8" i="16"/>
  <c r="D24" i="16"/>
  <c r="E24" i="16" s="1"/>
  <c r="F24" i="16" s="1"/>
  <c r="G24" i="16" s="1"/>
  <c r="D10" i="16"/>
  <c r="E10" i="16" s="1"/>
  <c r="F10" i="16" s="1"/>
  <c r="G10" i="16" s="1"/>
  <c r="E18" i="19" l="1"/>
  <c r="F19" i="19"/>
  <c r="E29" i="19"/>
  <c r="F7" i="19"/>
  <c r="G7" i="19"/>
  <c r="F21" i="16"/>
  <c r="G22" i="16"/>
  <c r="G21" i="16" s="1"/>
  <c r="D21" i="16"/>
  <c r="E7" i="16"/>
  <c r="E31" i="16" s="1"/>
  <c r="F8" i="16"/>
  <c r="D7" i="16"/>
  <c r="G19" i="19" l="1"/>
  <c r="G18" i="19" s="1"/>
  <c r="G29" i="19" s="1"/>
  <c r="F18" i="19"/>
  <c r="F29" i="19" s="1"/>
  <c r="F7" i="16"/>
  <c r="F31" i="16" s="1"/>
  <c r="G8" i="16"/>
  <c r="G7" i="16" s="1"/>
  <c r="G31" i="16" s="1"/>
  <c r="D31" i="16"/>
  <c r="D103" i="7" l="1"/>
  <c r="D84" i="7"/>
  <c r="F10" i="3"/>
  <c r="A2" i="25" l="1"/>
  <c r="A2" i="22"/>
  <c r="A2" i="20"/>
  <c r="A2" i="19"/>
  <c r="A2" i="16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0" i="3"/>
  <c r="D40" i="3"/>
  <c r="E40" i="3"/>
  <c r="F40" i="3"/>
  <c r="B40" i="3"/>
  <c r="H13" i="3"/>
  <c r="H9" i="3"/>
  <c r="G13" i="3"/>
  <c r="G9" i="3"/>
  <c r="F13" i="3"/>
  <c r="F9" i="3"/>
  <c r="E13" i="3"/>
  <c r="E9" i="3"/>
  <c r="D13" i="3"/>
  <c r="D9" i="3"/>
  <c r="D8" i="3" s="1"/>
  <c r="D20" i="3" s="1"/>
  <c r="C13" i="3"/>
  <c r="B22" i="3"/>
  <c r="C40" i="8"/>
  <c r="D40" i="8"/>
  <c r="E40" i="8"/>
  <c r="F40" i="8"/>
  <c r="G40" i="8"/>
  <c r="B4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8" i="3" l="1"/>
  <c r="F20" i="3" s="1"/>
  <c r="H8" i="3"/>
  <c r="H20" i="3" s="1"/>
  <c r="C8" i="3"/>
  <c r="C20" i="3" s="1"/>
  <c r="F54" i="8"/>
  <c r="E54" i="8"/>
  <c r="G28" i="7"/>
  <c r="C9" i="7"/>
  <c r="C65" i="6"/>
  <c r="C70" i="6" s="1"/>
  <c r="E65" i="6"/>
  <c r="D41" i="6"/>
  <c r="G28" i="6"/>
  <c r="F79" i="2"/>
  <c r="F47" i="2"/>
  <c r="F59" i="2" s="1"/>
  <c r="E47" i="2"/>
  <c r="E59" i="2" s="1"/>
  <c r="E81" i="2" s="1"/>
  <c r="K20" i="4"/>
  <c r="E20" i="4"/>
  <c r="I20" i="4"/>
  <c r="B54" i="8"/>
  <c r="D54" i="8"/>
  <c r="C54" i="8"/>
  <c r="G54" i="8"/>
  <c r="G123" i="7"/>
  <c r="B84" i="7"/>
  <c r="C84" i="7"/>
  <c r="G18" i="7"/>
  <c r="G38" i="7"/>
  <c r="G75" i="7"/>
  <c r="G93" i="7"/>
  <c r="G133" i="7"/>
  <c r="G150" i="7"/>
  <c r="B9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G103" i="7"/>
  <c r="G85" i="7"/>
  <c r="G48" i="7"/>
  <c r="G10" i="7"/>
  <c r="F9" i="7"/>
  <c r="D9" i="7"/>
  <c r="F70" i="6"/>
  <c r="G45" i="6"/>
  <c r="G16" i="6"/>
  <c r="G41" i="6" s="1"/>
  <c r="G37" i="6"/>
  <c r="F159" i="7" l="1"/>
  <c r="B159" i="7"/>
  <c r="C159" i="7"/>
  <c r="G9" i="7"/>
  <c r="G65" i="6"/>
  <c r="B70" i="6"/>
  <c r="E70" i="6"/>
  <c r="F81" i="2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C47" i="2" l="1"/>
  <c r="C62" i="2" s="1"/>
  <c r="B47" i="2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<sst xmlns="http://schemas.openxmlformats.org/spreadsheetml/2006/main" count="1057" uniqueCount="626">
  <si>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</si>
  <si>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</si>
  <si>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</si>
  <si>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</si>
  <si>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</si>
  <si>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</si>
  <si>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</si>
  <si>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</si>
  <si>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</si>
  <si>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</si>
  <si>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</si>
  <si>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</si>
  <si>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</si>
  <si>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</si>
  <si>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</si>
  <si>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</si>
  <si>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</si>
  <si>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</si>
  <si>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</si>
  <si>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</si>
  <si>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</si>
  <si>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</si>
  <si>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</si>
  <si>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</si>
  <si>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</si>
  <si>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</si>
  <si>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</si>
  <si>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</si>
  <si>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</si>
  <si>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</si>
  <si>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</si>
  <si>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</si>
  <si>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</si>
  <si>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</si>
  <si>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</si>
  <si>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</si>
  <si>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</si>
  <si>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</si>
  <si>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</si>
  <si>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</si>
  <si>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</si>
  <si>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</si>
  <si>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</si>
  <si>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</si>
  <si>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</si>
  <si>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</si>
  <si>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</si>
  <si>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</si>
  <si>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</si>
  <si>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</si>
  <si>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</si>
  <si>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</si>
  <si>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</si>
  <si>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</si>
  <si>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</si>
  <si>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</si>
  <si>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</si>
  <si>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</si>
  <si>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</si>
  <si>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</si>
  <si>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</si>
  <si>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</si>
  <si>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</si>
  <si>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</si>
  <si>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</si>
  <si>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</si>
  <si>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</si>
  <si>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</si>
  <si>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</si>
  <si>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</si>
  <si>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</si>
  <si>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</si>
  <si>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</si>
  <si>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</si>
  <si>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</si>
  <si>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</si>
  <si>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</si>
  <si>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</si>
  <si>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</si>
  <si>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</si>
  <si>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</si>
  <si>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</si>
  <si>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</si>
  <si>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</si>
  <si>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</si>
  <si>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</si>
  <si>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</si>
  <si>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</si>
  <si>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</si>
  <si>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</si>
  <si>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</si>
  <si>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</si>
  <si>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</si>
  <si>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</si>
  <si>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</si>
  <si>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</si>
  <si>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</si>
  <si>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</si>
  <si>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</si>
  <si>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</si>
  <si>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</si>
  <si>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</si>
  <si>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</si>
  <si>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</si>
  <si>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</si>
  <si>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</si>
  <si>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</si>
  <si>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</si>
  <si>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</si>
  <si>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</si>
  <si>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</si>
  <si>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</si>
  <si>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</si>
  <si>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</si>
  <si>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</si>
  <si>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</si>
  <si>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</si>
  <si>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</si>
  <si>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</si>
  <si>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</si>
  <si>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</si>
  <si>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</si>
  <si>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</si>
  <si>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</si>
  <si>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</si>
  <si>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</si>
  <si>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</si>
  <si>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</si>
  <si>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</si>
  <si>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</si>
  <si>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</si>
  <si>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</si>
  <si>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</si>
  <si>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</si>
  <si>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</si>
  <si>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</si>
  <si>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</si>
  <si>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</si>
  <si>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</si>
  <si>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</si>
  <si>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</si>
  <si>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</si>
  <si>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</si>
  <si>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</si>
  <si>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</si>
  <si>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</si>
  <si>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</si>
  <si>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</si>
  <si>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</si>
  <si>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</si>
  <si>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</si>
  <si>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</si>
  <si>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</si>
  <si>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</si>
  <si>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</si>
  <si>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</si>
  <si>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</si>
  <si>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</si>
  <si>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</si>
  <si>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</si>
  <si>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</si>
  <si>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</si>
  <si>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</si>
  <si>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</si>
  <si>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</si>
  <si>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</si>
  <si>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</si>
  <si>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</si>
  <si>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</si>
  <si>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</si>
  <si>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</si>
  <si>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</si>
  <si>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</si>
  <si>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</si>
  <si>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</si>
  <si>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</si>
  <si>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</si>
  <si>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</si>
  <si>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</si>
  <si>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</si>
  <si>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</si>
  <si>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</si>
  <si>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</si>
  <si>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</si>
  <si>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</si>
  <si>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</si>
  <si>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</si>
  <si>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</si>
  <si>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</si>
  <si>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</si>
  <si>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</si>
  <si>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</si>
  <si>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</si>
  <si>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</si>
  <si>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</si>
  <si>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</si>
  <si>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</si>
  <si>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</si>
  <si>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</si>
  <si>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</si>
  <si>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</si>
  <si>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</si>
  <si>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</si>
  <si>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</si>
  <si>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</si>
  <si>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</si>
  <si>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</si>
  <si>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</si>
  <si>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</si>
  <si>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</si>
  <si>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</si>
  <si>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</si>
  <si>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</si>
  <si>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</si>
  <si>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</si>
  <si>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</si>
  <si>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</si>
  <si>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</si>
  <si>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</si>
  <si>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</si>
  <si>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</si>
  <si>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</si>
  <si>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</si>
  <si>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</si>
  <si>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</si>
  <si>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</si>
  <si>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</si>
  <si>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</si>
  <si>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</si>
  <si>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</si>
  <si>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</si>
  <si>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</si>
  <si>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</si>
  <si>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</si>
  <si>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</si>
  <si>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</si>
  <si>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</si>
  <si>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</si>
  <si>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</si>
  <si>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</si>
  <si>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</si>
  <si>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</si>
  <si>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</si>
  <si>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</si>
  <si>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</si>
  <si>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</si>
  <si>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</si>
  <si>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</si>
  <si>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</si>
  <si>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</si>
  <si>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</si>
  <si>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</si>
  <si>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</si>
  <si>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</si>
  <si>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</si>
  <si>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</si>
  <si>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</si>
  <si>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</si>
  <si>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</si>
  <si>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</si>
  <si>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</si>
  <si>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</si>
  <si>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</si>
  <si>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</si>
  <si>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</si>
  <si>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</si>
  <si>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</si>
  <si>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</si>
  <si>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</si>
  <si>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</si>
  <si>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</si>
  <si>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</si>
  <si>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</si>
  <si>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</si>
  <si>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</si>
  <si>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</si>
  <si>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</si>
  <si>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</si>
  <si>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</si>
  <si>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</si>
  <si>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</si>
  <si>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</si>
  <si>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</si>
  <si>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</si>
  <si>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</si>
  <si>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</si>
  <si>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</si>
  <si>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</si>
  <si>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</si>
  <si>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</si>
  <si>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</si>
  <si>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</si>
  <si>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</si>
  <si>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</si>
  <si>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</si>
  <si>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</si>
  <si>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</si>
  <si>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</si>
  <si>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</si>
  <si>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</si>
  <si>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</si>
  <si>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</si>
  <si>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</si>
  <si>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</si>
  <si>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</si>
  <si>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</si>
  <si>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</si>
  <si>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</si>
  <si>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</si>
  <si>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</si>
  <si>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</si>
  <si>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</si>
  <si>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</si>
  <si>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</si>
  <si>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</si>
  <si>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</si>
  <si>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</si>
  <si>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</si>
  <si>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</si>
  <si>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</si>
  <si>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</si>
  <si>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</si>
  <si>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</si>
  <si>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</si>
  <si>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</si>
  <si>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</si>
  <si>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</si>
  <si>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</si>
  <si>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</si>
  <si>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</si>
  <si>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</si>
  <si>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</si>
  <si>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</si>
  <si>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</si>
  <si>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</si>
  <si>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</si>
  <si>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</si>
  <si>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</si>
  <si>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</si>
  <si>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</si>
  <si>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</si>
  <si>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</si>
  <si>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</si>
  <si>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</si>
  <si>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</si>
  <si>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</si>
  <si>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</si>
  <si>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</si>
  <si>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</si>
  <si>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</si>
  <si>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</si>
  <si>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</si>
  <si>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</si>
  <si>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</si>
  <si>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</si>
  <si>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</si>
  <si>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</si>
  <si>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</si>
  <si>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</si>
  <si>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</si>
  <si>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</si>
  <si>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</si>
  <si>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</si>
  <si>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</si>
  <si>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</si>
  <si>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</si>
  <si>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</si>
  <si>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</si>
  <si>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</si>
  <si>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</si>
  <si>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</si>
  <si>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</si>
  <si>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</si>
  <si>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</si>
  <si>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</si>
  <si>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</si>
  <si>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</si>
  <si>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</si>
  <si>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</si>
  <si>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</si>
  <si>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</si>
  <si>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</si>
  <si>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</si>
  <si>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</si>
  <si>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</si>
  <si>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</si>
  <si>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</si>
  <si>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</si>
  <si>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</si>
  <si>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</si>
  <si>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</si>
  <si>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</si>
  <si>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</si>
  <si>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</si>
  <si>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</si>
  <si>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</si>
  <si>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</si>
  <si>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</si>
  <si>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</si>
  <si>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</si>
  <si>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</si>
  <si>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</si>
  <si>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</si>
  <si>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</si>
  <si>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</si>
  <si>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</si>
  <si>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</si>
  <si>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</si>
  <si>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</si>
  <si>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</si>
  <si>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</si>
  <si>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</si>
  <si>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</si>
  <si>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</si>
  <si>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</si>
  <si>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</si>
  <si>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</si>
  <si>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</si>
  <si>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</si>
  <si>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</si>
  <si>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</si>
  <si>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</si>
  <si>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</si>
  <si>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</si>
  <si>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</si>
  <si>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</si>
  <si>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</si>
  <si>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</si>
  <si>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</si>
  <si>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</si>
  <si>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</si>
  <si>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</si>
  <si>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</si>
  <si>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</si>
  <si>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</si>
  <si>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</si>
  <si>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</si>
  <si>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</si>
  <si>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</si>
  <si>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</si>
  <si>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</si>
  <si>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</si>
  <si>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</si>
  <si>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</si>
  <si>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</si>
  <si>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</si>
  <si>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</si>
  <si>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</si>
  <si>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</si>
  <si>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</si>
  <si>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</si>
  <si>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</si>
  <si>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</si>
  <si>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</si>
  <si>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</si>
  <si>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</si>
  <si>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</si>
  <si>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</si>
  <si>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</si>
  <si>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</si>
  <si>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</si>
  <si>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</si>
  <si>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</si>
  <si>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</si>
  <si>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</si>
  <si>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</si>
  <si>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</si>
  <si>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</si>
  <si>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</si>
  <si>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</si>
  <si>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</si>
  <si>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</si>
  <si>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</si>
  <si>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</si>
  <si>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</si>
  <si>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</si>
  <si>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</si>
  <si>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</si>
  <si>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</si>
  <si>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</si>
  <si>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</si>
  <si>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</si>
  <si>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</si>
  <si>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</si>
  <si>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</si>
  <si>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</si>
  <si>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</si>
  <si>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</si>
  <si>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</si>
  <si>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</si>
  <si>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</si>
  <si>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</si>
  <si>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</si>
  <si>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</si>
  <si>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</si>
  <si>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</si>
  <si>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</si>
  <si>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</si>
  <si>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</si>
  <si>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</si>
  <si>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</si>
  <si>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</si>
  <si>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</si>
  <si>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</si>
  <si>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</si>
  <si>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</si>
  <si>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</si>
  <si>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</si>
  <si>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</si>
  <si>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</si>
  <si>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</si>
  <si>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</si>
  <si>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</si>
  <si>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</si>
  <si>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</si>
  <si>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</si>
  <si>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</si>
  <si>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</si>
  <si>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</si>
  <si>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</si>
  <si>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</si>
  <si>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</si>
  <si>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</si>
  <si>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</si>
  <si>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</si>
  <si>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</si>
  <si>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</si>
  <si>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</si>
  <si>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</si>
  <si>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</si>
  <si>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</si>
  <si>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</si>
  <si>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</si>
  <si>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</si>
  <si>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</si>
  <si>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</si>
  <si>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</si>
  <si>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</si>
  <si>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</si>
  <si>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</si>
  <si>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</si>
  <si>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</si>
  <si>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</si>
  <si>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</si>
  <si>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</si>
  <si>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</si>
  <si>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</si>
  <si>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</si>
  <si>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</si>
  <si>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</si>
  <si>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</si>
  <si>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</si>
  <si>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</si>
  <si>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</si>
  <si>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</si>
  <si>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</si>
  <si>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</si>
  <si>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</si>
  <si>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</si>
  <si>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</si>
  <si>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</si>
  <si>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</si>
  <si>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</si>
  <si>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</si>
  <si>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</si>
  <si>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</si>
  <si>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</si>
  <si>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</si>
  <si>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</si>
  <si>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</si>
  <si>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</si>
  <si>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</si>
  <si>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</si>
  <si>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</si>
  <si>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</si>
  <si>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</si>
  <si>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</si>
  <si>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</si>
  <si>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</si>
  <si>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</si>
  <si>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</si>
  <si>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</si>
  <si>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</si>
  <si>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</si>
  <si>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</si>
  <si>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</si>
  <si>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</si>
  <si>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</si>
  <si>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</si>
  <si>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</si>
  <si>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</si>
  <si>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</si>
  <si>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</si>
  <si>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</si>
  <si>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</si>
  <si>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31111M260010000 H. AYUNTAMIENTO</t>
  </si>
  <si>
    <t>31111M260020000 PRESIDENCIA MUNICIPAL</t>
  </si>
  <si>
    <t>31111M260030100 SECRETARIA DEL H. AYUNTAMIENTO</t>
  </si>
  <si>
    <t>31111M260030200 DIRECCION DE FISCALIZACION Y CONTROL</t>
  </si>
  <si>
    <t>31111M260030300 DIRECCION DE PROTECCION CIVIL</t>
  </si>
  <si>
    <t>31111M260040000 JUZGADO MUNICIPAL</t>
  </si>
  <si>
    <t>31111M260050000 TESORERIA MUNICIPAL</t>
  </si>
  <si>
    <t>31111M260060000 CONTRALORIA MUNICIPAL</t>
  </si>
  <si>
    <t>31111M260070000 DIRECCION GENERAL DE SEGURIDAD</t>
  </si>
  <si>
    <t>31111M260080000 DIR GENERAL DE DESARROLLO ECONOMICO</t>
  </si>
  <si>
    <t>31111M260090100 DIR GRAL BIENESTAR Y DES SOCIAL</t>
  </si>
  <si>
    <t>31111M260090200 DIR DE LA COMISION MUNICIPAL DEL DEPORTE</t>
  </si>
  <si>
    <t>31111M260100100 DIR GRAL SERVICIOS PUBLICOS MUNICIPALES</t>
  </si>
  <si>
    <t>31111M260110000 DIRECCION GENERAL DE OBRA PUBLICA</t>
  </si>
  <si>
    <t>31111M260120100 OFICIALIA MAYOR</t>
  </si>
  <si>
    <t>31111M260120201 DIRECCION DE RECURSOS MATERIALES</t>
  </si>
  <si>
    <t>31111M260120202 JEFATURA DE CONTROL VEHICULAR</t>
  </si>
  <si>
    <t>31111M260120203 JEFATURA DE TALLER MUNICIPAL</t>
  </si>
  <si>
    <t>31111M260120204 JEFATURA DE MANTENIMIENTO GENERAL</t>
  </si>
  <si>
    <t>31111M260120300 DIR TECNOLOGIA DE LA INFORMACION</t>
  </si>
  <si>
    <t>31111M260120400 DIR RECURSOS HUMANOS</t>
  </si>
  <si>
    <t>31111M260130000 DIRECCION GENERAL DE COMUNICACION SOCIAL</t>
  </si>
  <si>
    <t>31111M260140000 DIRECCION GENERAL DE MOVILIDAD</t>
  </si>
  <si>
    <t>31111M260150000 DIR GRAL DE ORDENAMIENTO TERRITORIAL</t>
  </si>
  <si>
    <t>31111M260160000 DIR GRAL DE GESTION FINANCIERA</t>
  </si>
  <si>
    <t>31111M260900100 DESARROLLO INTEGRAL DE LA FAMILIA</t>
  </si>
  <si>
    <t>31111M260900200 INT SALMAN PRA PERSONAS CON DISCAPACIDAD</t>
  </si>
  <si>
    <t>31111M260900300 INSTITUTO MUNICIPAL DE PLANEACION</t>
  </si>
  <si>
    <t>31111M260900400 INSTITUTO DE LA MUJER</t>
  </si>
  <si>
    <t xml:space="preserve"> </t>
  </si>
  <si>
    <t>EL MUNICIPIO DE SALAMANCA, GTO. NO ENTREGA INFORME SOBRE ESTUDIOS ACTUARIALES  DE PENSIONES, DEBIDO A QUE TIENE INSCRITOS A TODOS SUS TRABAJADORES EN EL IMSS, QUIEN ES EL ENCARGADO DE REALIZAR EL PAGO DE PENSIONES AL PERSONALQUE LABORA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</si>
</sst>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23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4" fontId="1" fillId="0" borderId="14" xfId="7" applyNumberFormat="1" applyFont="1" applyFill="1" applyBorder="1" applyProtection="1">
      <protection locked="0"/>
    </xf>
    <xf numFmtId="4" fontId="2" fillId="2" borderId="12" xfId="0" applyNumberFormat="1" applyFont="1" applyFill="1" applyBorder="1" applyAlignment="1">
      <alignment horizontal="center" vertical="center" wrapText="1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3" fontId="0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0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0" fontId="0" fillId="0" borderId="0" xfId="0"/>
    <xf numFmtId="4" fontId="1" fillId="3" borderId="14" xfId="7" applyNumberFormat="1" applyFont="1" applyFill="1" applyBorder="1" applyAlignment="1" applyProtection="1">
      <alignment vertical="center"/>
      <protection locked="0"/>
    </xf>
    <xf numFmtId="4" fontId="0" fillId="3" borderId="14" xfId="7" applyNumberFormat="1" applyFont="1" applyFill="1" applyBorder="1" applyAlignment="1" applyProtection="1">
      <alignment vertical="center"/>
      <protection locked="0"/>
    </xf>
    <xf numFmtId="4" fontId="0" fillId="0" borderId="8" xfId="0" applyNumberFormat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2" fillId="0" borderId="6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2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 wrapText="1"/>
      <protection locked="0"/>
    </xf>
    <xf numFmtId="165" fontId="0" fillId="0" borderId="8" xfId="7" applyNumberFormat="1" applyFont="1" applyFill="1" applyBorder="1" applyAlignment="1">
      <alignment vertical="center"/>
    </xf>
    <xf numFmtId="165" fontId="2" fillId="0" borderId="8" xfId="7" applyNumberFormat="1" applyFont="1" applyFill="1" applyBorder="1" applyAlignment="1" applyProtection="1">
      <alignment horizontal="right" vertical="center"/>
      <protection locked="0"/>
    </xf>
    <xf numFmtId="165" fontId="1" fillId="0" borderId="8" xfId="7" applyNumberFormat="1" applyFont="1" applyFill="1" applyBorder="1" applyAlignment="1" applyProtection="1">
      <alignment horizontal="right" vertical="center"/>
      <protection locked="0"/>
    </xf>
    <xf numFmtId="165" fontId="0" fillId="0" borderId="8" xfId="7" applyNumberFormat="1" applyFont="1" applyFill="1" applyBorder="1" applyAlignment="1" applyProtection="1">
      <alignment horizontal="right" vertical="center"/>
      <protection locked="0"/>
    </xf>
    <xf numFmtId="165" fontId="0" fillId="0" borderId="8" xfId="7" applyNumberFormat="1" applyFont="1" applyFill="1" applyBorder="1" applyAlignment="1">
      <alignment horizontal="right" vertical="center"/>
    </xf>
    <xf numFmtId="44" fontId="2" fillId="0" borderId="14" xfId="6" applyFont="1" applyBorder="1"/>
    <xf numFmtId="44" fontId="2" fillId="0" borderId="14" xfId="0" applyNumberFormat="1" applyFont="1" applyBorder="1"/>
    <xf numFmtId="44" fontId="2" fillId="0" borderId="8" xfId="0" applyNumberFormat="1" applyFont="1" applyBorder="1"/>
    <xf numFmtId="44" fontId="0" fillId="0" borderId="14" xfId="6" applyFont="1" applyBorder="1"/>
    <xf numFmtId="44" fontId="0" fillId="0" borderId="14" xfId="0" applyNumberFormat="1" applyBorder="1"/>
    <xf numFmtId="44" fontId="0" fillId="0" borderId="8" xfId="0" applyNumberFormat="1" applyBorder="1"/>
    <xf numFmtId="0" fontId="23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7"/>
    <cellStyle name="Moneda" xfId="6" builtinId="4"/>
    <cellStyle name="Normal" xfId="0" builtinId="0"/>
    <cellStyle name="Normal 2" xfId="3"/>
    <cellStyle name="Normal 2 2" xfId="2"/>
    <cellStyle name="Normal 2 3" xfId="9"/>
    <cellStyle name="Normal 3" xfId="8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5" zoomScaleNormal="75" workbookViewId="0">
      <selection activeCell="A96" sqref="A96"/>
    </sheetView>
  </sheetViews>
  <sheetFormatPr baseColWidth="10" defaultColWidth="11" defaultRowHeight="15" x14ac:dyDescent="0.25"/>
  <cols>
    <col min="1" max="1" width="84.42578125" customWidth="1"/>
    <col min="2" max="2" width="17.28515625" customWidth="1"/>
    <col min="3" max="3" width="17.42578125" customWidth="1"/>
    <col min="4" max="4" width="80.140625" customWidth="1"/>
    <col min="5" max="5" width="17.28515625" customWidth="1"/>
    <col min="6" max="6" width="18.42578125" customWidth="1"/>
  </cols>
  <sheetData>
    <row r="1" spans="1:6" ht="40.9" customHeight="1" x14ac:dyDescent="0.25">
      <c r="A1" s="198" t="s">
        <v>0</v>
      </c>
      <c r="B1" s="199"/>
      <c r="C1" s="199"/>
      <c r="D1" s="199"/>
      <c r="E1" s="199"/>
      <c r="F1" s="200"/>
    </row>
    <row r="2" spans="1:6" ht="15" customHeight="1" x14ac:dyDescent="0.25">
      <c r="A2" s="108" t="s">
        <v>1</v>
      </c>
      <c r="B2" s="109"/>
      <c r="C2" s="109"/>
      <c r="D2" s="109"/>
      <c r="E2" s="109"/>
      <c r="F2" s="110"/>
    </row>
    <row r="3" spans="1:6" ht="15" customHeight="1" x14ac:dyDescent="0.25">
      <c r="A3" s="111" t="s">
        <v>2</v>
      </c>
      <c r="B3" s="112"/>
      <c r="C3" s="112"/>
      <c r="D3" s="112"/>
      <c r="E3" s="112"/>
      <c r="F3" s="113"/>
    </row>
    <row r="4" spans="1:6" ht="12.95" customHeight="1" x14ac:dyDescent="0.25">
      <c r="A4" s="111" t="s">
        <v>593</v>
      </c>
      <c r="B4" s="112"/>
      <c r="C4" s="112"/>
      <c r="D4" s="112"/>
      <c r="E4" s="112"/>
      <c r="F4" s="113"/>
    </row>
    <row r="5" spans="1:6" ht="12.95" customHeight="1" x14ac:dyDescent="0.25">
      <c r="A5" s="114" t="s">
        <v>3</v>
      </c>
      <c r="B5" s="115"/>
      <c r="C5" s="115"/>
      <c r="D5" s="115"/>
      <c r="E5" s="115"/>
      <c r="F5" s="116"/>
    </row>
    <row r="6" spans="1:6" ht="41.45" customHeight="1" x14ac:dyDescent="0.25">
      <c r="A6" s="40" t="s">
        <v>4</v>
      </c>
      <c r="B6" s="41" t="s">
        <v>587</v>
      </c>
      <c r="C6" s="1" t="s">
        <v>588</v>
      </c>
      <c r="D6" s="42" t="s">
        <v>5</v>
      </c>
      <c r="E6" s="41" t="s">
        <v>587</v>
      </c>
      <c r="F6" s="1" t="s">
        <v>588</v>
      </c>
    </row>
    <row r="7" spans="1:6" ht="12.95" customHeight="1" x14ac:dyDescent="0.25">
      <c r="A7" s="43" t="s">
        <v>6</v>
      </c>
      <c r="B7" s="44"/>
      <c r="C7" s="44"/>
      <c r="D7" s="43" t="s">
        <v>7</v>
      </c>
      <c r="E7" s="44"/>
      <c r="F7" s="44"/>
    </row>
    <row r="8" spans="1:6" x14ac:dyDescent="0.25">
      <c r="A8" s="2" t="s">
        <v>8</v>
      </c>
      <c r="B8" s="45"/>
      <c r="C8" s="45"/>
      <c r="D8" s="2" t="s">
        <v>9</v>
      </c>
      <c r="E8" s="45"/>
      <c r="F8" s="45"/>
    </row>
    <row r="9" spans="1:6" x14ac:dyDescent="0.25">
      <c r="A9" s="46" t="s">
        <v>10</v>
      </c>
      <c r="B9" s="47">
        <f>SUM(B10:B16)</f>
        <v>249107081.04000002</v>
      </c>
      <c r="C9" s="47">
        <f>SUM(C10:C16)</f>
        <v>383644526.98000002</v>
      </c>
      <c r="D9" s="46" t="s">
        <v>11</v>
      </c>
      <c r="E9" s="47">
        <f>SUM(E10:E18)</f>
        <v>72872346.129999995</v>
      </c>
      <c r="F9" s="47">
        <f>SUM(F10:F18)</f>
        <v>82642479.099999994</v>
      </c>
    </row>
    <row r="10" spans="1:6" x14ac:dyDescent="0.25">
      <c r="A10" s="48" t="s">
        <v>12</v>
      </c>
      <c r="B10" s="158">
        <v>492072.75</v>
      </c>
      <c r="C10" s="158">
        <v>131210.75</v>
      </c>
      <c r="D10" s="48" t="s">
        <v>13</v>
      </c>
      <c r="E10" s="158">
        <v>12965257.390000001</v>
      </c>
      <c r="F10" s="158">
        <v>3332064.85</v>
      </c>
    </row>
    <row r="11" spans="1:6" x14ac:dyDescent="0.25">
      <c r="A11" s="48" t="s">
        <v>14</v>
      </c>
      <c r="B11" s="158">
        <v>195690157.08000001</v>
      </c>
      <c r="C11" s="158">
        <v>310751989.75999999</v>
      </c>
      <c r="D11" s="48" t="s">
        <v>15</v>
      </c>
      <c r="E11" s="158">
        <v>24682511.289999999</v>
      </c>
      <c r="F11" s="158">
        <v>44822946.25</v>
      </c>
    </row>
    <row r="12" spans="1:6" x14ac:dyDescent="0.25">
      <c r="A12" s="48" t="s">
        <v>16</v>
      </c>
      <c r="B12" s="158">
        <v>0</v>
      </c>
      <c r="C12" s="158">
        <v>0</v>
      </c>
      <c r="D12" s="48" t="s">
        <v>17</v>
      </c>
      <c r="E12" s="158">
        <v>8343998.8399999999</v>
      </c>
      <c r="F12" s="158">
        <v>13672551.33</v>
      </c>
    </row>
    <row r="13" spans="1:6" x14ac:dyDescent="0.25">
      <c r="A13" s="48" t="s">
        <v>18</v>
      </c>
      <c r="B13" s="158">
        <v>52924851.210000001</v>
      </c>
      <c r="C13" s="158">
        <v>72761326.469999999</v>
      </c>
      <c r="D13" s="48" t="s">
        <v>19</v>
      </c>
      <c r="E13" s="158">
        <v>0</v>
      </c>
      <c r="F13" s="158">
        <v>0</v>
      </c>
    </row>
    <row r="14" spans="1:6" x14ac:dyDescent="0.25">
      <c r="A14" s="48" t="s">
        <v>20</v>
      </c>
      <c r="B14" s="158">
        <v>0</v>
      </c>
      <c r="C14" s="158">
        <v>0</v>
      </c>
      <c r="D14" s="48" t="s">
        <v>21</v>
      </c>
      <c r="E14" s="158">
        <v>820476.93</v>
      </c>
      <c r="F14" s="158">
        <v>1355613.08</v>
      </c>
    </row>
    <row r="15" spans="1:6" x14ac:dyDescent="0.25">
      <c r="A15" s="48" t="s">
        <v>22</v>
      </c>
      <c r="B15" s="158">
        <v>0</v>
      </c>
      <c r="C15" s="158">
        <v>0</v>
      </c>
      <c r="D15" s="48" t="s">
        <v>23</v>
      </c>
      <c r="E15" s="158">
        <v>0</v>
      </c>
      <c r="F15" s="158">
        <v>0</v>
      </c>
    </row>
    <row r="16" spans="1:6" x14ac:dyDescent="0.25">
      <c r="A16" s="48" t="s">
        <v>24</v>
      </c>
      <c r="B16" s="158">
        <v>0</v>
      </c>
      <c r="C16" s="158">
        <v>0</v>
      </c>
      <c r="D16" s="48" t="s">
        <v>25</v>
      </c>
      <c r="E16" s="158">
        <v>23624452.600000001</v>
      </c>
      <c r="F16" s="158">
        <v>17212278.739999998</v>
      </c>
    </row>
    <row r="17" spans="1:6" x14ac:dyDescent="0.25">
      <c r="A17" s="46" t="s">
        <v>26</v>
      </c>
      <c r="B17" s="47">
        <f>SUM(B18:B24)</f>
        <v>13867939.210000001</v>
      </c>
      <c r="C17" s="47">
        <f>SUM(C18:C24)</f>
        <v>18027335.009999998</v>
      </c>
      <c r="D17" s="48" t="s">
        <v>27</v>
      </c>
      <c r="E17" s="158">
        <v>0</v>
      </c>
      <c r="F17" s="158">
        <v>-6806.14</v>
      </c>
    </row>
    <row r="18" spans="1:6" x14ac:dyDescent="0.25">
      <c r="A18" s="48" t="s">
        <v>28</v>
      </c>
      <c r="B18" s="158">
        <v>0</v>
      </c>
      <c r="C18" s="158">
        <v>0</v>
      </c>
      <c r="D18" s="48" t="s">
        <v>29</v>
      </c>
      <c r="E18" s="158">
        <v>2435649.08</v>
      </c>
      <c r="F18" s="158">
        <v>2253830.9900000002</v>
      </c>
    </row>
    <row r="19" spans="1:6" x14ac:dyDescent="0.25">
      <c r="A19" s="48" t="s">
        <v>30</v>
      </c>
      <c r="B19" s="158">
        <v>6634577.4299999997</v>
      </c>
      <c r="C19" s="158">
        <v>894674.71</v>
      </c>
      <c r="D19" s="46" t="s">
        <v>31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32</v>
      </c>
      <c r="B20" s="158">
        <v>1058256.53</v>
      </c>
      <c r="C20" s="158">
        <v>1566370.29</v>
      </c>
      <c r="D20" s="48" t="s">
        <v>33</v>
      </c>
      <c r="E20" s="47">
        <v>0</v>
      </c>
      <c r="F20" s="47">
        <v>0</v>
      </c>
    </row>
    <row r="21" spans="1:6" x14ac:dyDescent="0.25">
      <c r="A21" s="48" t="s">
        <v>34</v>
      </c>
      <c r="B21" s="158">
        <v>-8764043.2599999998</v>
      </c>
      <c r="C21" s="158">
        <v>667877.4</v>
      </c>
      <c r="D21" s="48" t="s">
        <v>35</v>
      </c>
      <c r="E21" s="47">
        <v>0</v>
      </c>
      <c r="F21" s="47">
        <v>0</v>
      </c>
    </row>
    <row r="22" spans="1:6" x14ac:dyDescent="0.25">
      <c r="A22" s="48" t="s">
        <v>36</v>
      </c>
      <c r="B22" s="158">
        <v>190069.42</v>
      </c>
      <c r="C22" s="158">
        <v>172069.42</v>
      </c>
      <c r="D22" s="48" t="s">
        <v>37</v>
      </c>
      <c r="E22" s="47">
        <v>0</v>
      </c>
      <c r="F22" s="47">
        <v>0</v>
      </c>
    </row>
    <row r="23" spans="1:6" x14ac:dyDescent="0.25">
      <c r="A23" s="48" t="s">
        <v>38</v>
      </c>
      <c r="B23" s="158">
        <v>0</v>
      </c>
      <c r="C23" s="158">
        <v>0</v>
      </c>
      <c r="D23" s="46" t="s">
        <v>39</v>
      </c>
      <c r="E23" s="47">
        <f>E24+E25</f>
        <v>1349122.37</v>
      </c>
      <c r="F23" s="47">
        <f>F24+F25</f>
        <v>904098.49</v>
      </c>
    </row>
    <row r="24" spans="1:6" x14ac:dyDescent="0.25">
      <c r="A24" s="48" t="s">
        <v>40</v>
      </c>
      <c r="B24" s="158">
        <v>14749079.09</v>
      </c>
      <c r="C24" s="158">
        <v>14726343.189999999</v>
      </c>
      <c r="D24" s="48" t="s">
        <v>41</v>
      </c>
      <c r="E24" s="158">
        <v>1349122.37</v>
      </c>
      <c r="F24" s="158">
        <v>904098.49</v>
      </c>
    </row>
    <row r="25" spans="1:6" x14ac:dyDescent="0.25">
      <c r="A25" s="46" t="s">
        <v>42</v>
      </c>
      <c r="B25" s="47">
        <f>SUM(B26:B30)</f>
        <v>40912150.509999998</v>
      </c>
      <c r="C25" s="47">
        <f>SUM(C26:C30)</f>
        <v>150918275.81999999</v>
      </c>
      <c r="D25" s="48" t="s">
        <v>43</v>
      </c>
      <c r="E25" s="47">
        <v>0</v>
      </c>
      <c r="F25" s="47">
        <v>0</v>
      </c>
    </row>
    <row r="26" spans="1:6" x14ac:dyDescent="0.25">
      <c r="A26" s="48" t="s">
        <v>44</v>
      </c>
      <c r="B26" s="158">
        <v>6409239</v>
      </c>
      <c r="C26" s="158">
        <v>21799251.460000001</v>
      </c>
      <c r="D26" s="46" t="s">
        <v>45</v>
      </c>
      <c r="E26" s="47">
        <v>0</v>
      </c>
      <c r="F26" s="47">
        <v>0</v>
      </c>
    </row>
    <row r="27" spans="1:6" x14ac:dyDescent="0.25">
      <c r="A27" s="48" t="s">
        <v>46</v>
      </c>
      <c r="B27" s="158">
        <v>0</v>
      </c>
      <c r="C27" s="158">
        <v>0</v>
      </c>
      <c r="D27" s="46" t="s">
        <v>47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48</v>
      </c>
      <c r="B28" s="158">
        <v>0</v>
      </c>
      <c r="C28" s="158">
        <v>0</v>
      </c>
      <c r="D28" s="48" t="s">
        <v>49</v>
      </c>
      <c r="E28" s="47">
        <v>0</v>
      </c>
      <c r="F28" s="47">
        <v>0</v>
      </c>
    </row>
    <row r="29" spans="1:6" x14ac:dyDescent="0.25">
      <c r="A29" s="48" t="s">
        <v>50</v>
      </c>
      <c r="B29" s="158">
        <v>34502911.509999998</v>
      </c>
      <c r="C29" s="158">
        <v>129119024.36</v>
      </c>
      <c r="D29" s="48" t="s">
        <v>51</v>
      </c>
      <c r="E29" s="47">
        <v>0</v>
      </c>
      <c r="F29" s="47">
        <v>0</v>
      </c>
    </row>
    <row r="30" spans="1:6" x14ac:dyDescent="0.25">
      <c r="A30" s="48" t="s">
        <v>52</v>
      </c>
      <c r="B30" s="158">
        <v>0</v>
      </c>
      <c r="C30" s="158">
        <v>0</v>
      </c>
      <c r="D30" s="48" t="s">
        <v>53</v>
      </c>
      <c r="E30" s="47">
        <v>0</v>
      </c>
      <c r="F30" s="47">
        <v>0</v>
      </c>
    </row>
    <row r="31" spans="1:6" x14ac:dyDescent="0.25">
      <c r="A31" s="46" t="s">
        <v>54</v>
      </c>
      <c r="B31" s="47">
        <f>SUM(B32:B36)</f>
        <v>0</v>
      </c>
      <c r="C31" s="47">
        <f>SUM(C32:C36)</f>
        <v>0</v>
      </c>
      <c r="D31" s="46" t="s">
        <v>55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56</v>
      </c>
      <c r="B32" s="158">
        <v>0</v>
      </c>
      <c r="C32" s="47">
        <v>0</v>
      </c>
      <c r="D32" s="48" t="s">
        <v>57</v>
      </c>
      <c r="E32" s="47">
        <v>0</v>
      </c>
      <c r="F32" s="47">
        <v>0</v>
      </c>
    </row>
    <row r="33" spans="1:6" ht="14.45" customHeight="1" x14ac:dyDescent="0.25">
      <c r="A33" s="48" t="s">
        <v>58</v>
      </c>
      <c r="B33" s="158">
        <v>0</v>
      </c>
      <c r="C33" s="47">
        <v>0</v>
      </c>
      <c r="D33" s="48" t="s">
        <v>59</v>
      </c>
      <c r="E33" s="47">
        <v>0</v>
      </c>
      <c r="F33" s="47">
        <v>0</v>
      </c>
    </row>
    <row r="34" spans="1:6" ht="14.45" customHeight="1" x14ac:dyDescent="0.25">
      <c r="A34" s="48" t="s">
        <v>60</v>
      </c>
      <c r="B34" s="158">
        <v>0</v>
      </c>
      <c r="C34" s="47">
        <v>0</v>
      </c>
      <c r="D34" s="48" t="s">
        <v>61</v>
      </c>
      <c r="E34" s="47">
        <v>0</v>
      </c>
      <c r="F34" s="47">
        <v>0</v>
      </c>
    </row>
    <row r="35" spans="1:6" ht="14.45" customHeight="1" x14ac:dyDescent="0.25">
      <c r="A35" s="48" t="s">
        <v>62</v>
      </c>
      <c r="B35" s="158">
        <v>0</v>
      </c>
      <c r="C35" s="47">
        <v>0</v>
      </c>
      <c r="D35" s="48" t="s">
        <v>63</v>
      </c>
      <c r="E35" s="47">
        <v>0</v>
      </c>
      <c r="F35" s="47">
        <v>0</v>
      </c>
    </row>
    <row r="36" spans="1:6" ht="14.45" customHeight="1" x14ac:dyDescent="0.25">
      <c r="A36" s="48" t="s">
        <v>64</v>
      </c>
      <c r="B36" s="158">
        <v>0</v>
      </c>
      <c r="C36" s="47">
        <v>0</v>
      </c>
      <c r="D36" s="48" t="s">
        <v>65</v>
      </c>
      <c r="E36" s="47">
        <v>0</v>
      </c>
      <c r="F36" s="47">
        <v>0</v>
      </c>
    </row>
    <row r="37" spans="1:6" ht="14.45" customHeight="1" x14ac:dyDescent="0.25">
      <c r="A37" s="46" t="s">
        <v>66</v>
      </c>
      <c r="B37" s="47">
        <v>0</v>
      </c>
      <c r="C37" s="47">
        <v>0</v>
      </c>
      <c r="D37" s="48" t="s">
        <v>67</v>
      </c>
      <c r="E37" s="47">
        <v>0</v>
      </c>
      <c r="F37" s="47">
        <v>0</v>
      </c>
    </row>
    <row r="38" spans="1:6" x14ac:dyDescent="0.25">
      <c r="A38" s="46" t="s">
        <v>68</v>
      </c>
      <c r="B38" s="47">
        <f>SUM(B39:B40)</f>
        <v>0</v>
      </c>
      <c r="C38" s="47">
        <f>SUM(C39:C40)</f>
        <v>0</v>
      </c>
      <c r="D38" s="46" t="s">
        <v>69</v>
      </c>
      <c r="E38" s="47">
        <f>SUM(E39:E41)</f>
        <v>8369190.8399999999</v>
      </c>
      <c r="F38" s="47">
        <f>SUM(F39:F41)</f>
        <v>7358950.0199999996</v>
      </c>
    </row>
    <row r="39" spans="1:6" x14ac:dyDescent="0.25">
      <c r="A39" s="48" t="s">
        <v>70</v>
      </c>
      <c r="B39" s="158">
        <v>0</v>
      </c>
      <c r="C39" s="47">
        <v>0</v>
      </c>
      <c r="D39" s="48" t="s">
        <v>71</v>
      </c>
      <c r="E39" s="47">
        <v>0</v>
      </c>
      <c r="F39" s="47">
        <v>0</v>
      </c>
    </row>
    <row r="40" spans="1:6" x14ac:dyDescent="0.25">
      <c r="A40" s="48" t="s">
        <v>72</v>
      </c>
      <c r="B40" s="158">
        <v>0</v>
      </c>
      <c r="C40" s="47">
        <v>0</v>
      </c>
      <c r="D40" s="48" t="s">
        <v>73</v>
      </c>
      <c r="E40" s="47">
        <v>0</v>
      </c>
      <c r="F40" s="47">
        <v>0</v>
      </c>
    </row>
    <row r="41" spans="1:6" x14ac:dyDescent="0.25">
      <c r="A41" s="46" t="s">
        <v>74</v>
      </c>
      <c r="B41" s="47">
        <f>SUM(B42:B45)</f>
        <v>-16980</v>
      </c>
      <c r="C41" s="47">
        <f>SUM(C42:C45)</f>
        <v>-16980</v>
      </c>
      <c r="D41" s="48" t="s">
        <v>75</v>
      </c>
      <c r="E41" s="158">
        <v>8369190.8399999999</v>
      </c>
      <c r="F41" s="158">
        <v>7358950.0199999996</v>
      </c>
    </row>
    <row r="42" spans="1:6" x14ac:dyDescent="0.25">
      <c r="A42" s="48" t="s">
        <v>76</v>
      </c>
      <c r="B42" s="158">
        <v>-16980</v>
      </c>
      <c r="C42" s="158">
        <v>-16980</v>
      </c>
      <c r="D42" s="46" t="s">
        <v>77</v>
      </c>
      <c r="E42" s="47">
        <f>SUM(E43:E45)</f>
        <v>0</v>
      </c>
      <c r="F42" s="47">
        <f>SUM(F43:F45)</f>
        <v>1137806.2</v>
      </c>
    </row>
    <row r="43" spans="1:6" x14ac:dyDescent="0.25">
      <c r="A43" s="48" t="s">
        <v>78</v>
      </c>
      <c r="B43" s="47">
        <v>0</v>
      </c>
      <c r="C43" s="47">
        <v>0</v>
      </c>
      <c r="D43" s="48" t="s">
        <v>79</v>
      </c>
      <c r="E43" s="47">
        <v>0</v>
      </c>
      <c r="F43" s="158">
        <v>1137806.2</v>
      </c>
    </row>
    <row r="44" spans="1:6" x14ac:dyDescent="0.25">
      <c r="A44" s="48" t="s">
        <v>80</v>
      </c>
      <c r="B44" s="47">
        <v>0</v>
      </c>
      <c r="C44" s="47">
        <v>0</v>
      </c>
      <c r="D44" s="48" t="s">
        <v>81</v>
      </c>
      <c r="E44" s="47">
        <v>0</v>
      </c>
      <c r="F44" s="47">
        <v>0</v>
      </c>
    </row>
    <row r="45" spans="1:6" x14ac:dyDescent="0.25">
      <c r="A45" s="48" t="s">
        <v>82</v>
      </c>
      <c r="B45" s="47">
        <v>0</v>
      </c>
      <c r="C45" s="47">
        <v>0</v>
      </c>
      <c r="D45" s="48" t="s">
        <v>83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84</v>
      </c>
      <c r="B47" s="4">
        <f>B9+B17+B25+B31+B37+B38+B41</f>
        <v>303870190.76000005</v>
      </c>
      <c r="C47" s="4">
        <f>C9+C17+C25+C31+C37+C38+C41</f>
        <v>552573157.80999994</v>
      </c>
      <c r="D47" s="2" t="s">
        <v>85</v>
      </c>
      <c r="E47" s="4">
        <f>E9+E19+E23+E26+E27+E31+E38+E42</f>
        <v>82590659.340000004</v>
      </c>
      <c r="F47" s="4">
        <f>F9+F19+F23+F26+F27+F31+F38+F42</f>
        <v>92043333.809999987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86</v>
      </c>
      <c r="B49" s="49"/>
      <c r="C49" s="49"/>
      <c r="D49" s="2" t="s">
        <v>87</v>
      </c>
      <c r="E49" s="49"/>
      <c r="F49" s="49"/>
    </row>
    <row r="50" spans="1:6" x14ac:dyDescent="0.25">
      <c r="A50" s="46" t="s">
        <v>88</v>
      </c>
      <c r="B50" s="158">
        <v>4729855.74</v>
      </c>
      <c r="C50" s="158">
        <v>4729855.74</v>
      </c>
      <c r="D50" s="46" t="s">
        <v>89</v>
      </c>
      <c r="E50" s="47">
        <v>0</v>
      </c>
      <c r="F50" s="47">
        <v>0</v>
      </c>
    </row>
    <row r="51" spans="1:6" x14ac:dyDescent="0.25">
      <c r="A51" s="46" t="s">
        <v>90</v>
      </c>
      <c r="B51" s="158">
        <v>0</v>
      </c>
      <c r="C51" s="158">
        <v>0</v>
      </c>
      <c r="D51" s="46" t="s">
        <v>91</v>
      </c>
      <c r="E51" s="47">
        <v>0</v>
      </c>
      <c r="F51" s="47">
        <v>0</v>
      </c>
    </row>
    <row r="52" spans="1:6" x14ac:dyDescent="0.25">
      <c r="A52" s="46" t="s">
        <v>92</v>
      </c>
      <c r="B52" s="158">
        <v>2446900046.1599998</v>
      </c>
      <c r="C52" s="158">
        <v>2067496518.8399999</v>
      </c>
      <c r="D52" s="46" t="s">
        <v>93</v>
      </c>
      <c r="E52" s="158">
        <v>48573468.270000003</v>
      </c>
      <c r="F52" s="159">
        <v>56980414.829999998</v>
      </c>
    </row>
    <row r="53" spans="1:6" x14ac:dyDescent="0.25">
      <c r="A53" s="46" t="s">
        <v>94</v>
      </c>
      <c r="B53" s="158">
        <v>474753919.82999998</v>
      </c>
      <c r="C53" s="158">
        <v>397594032.38999999</v>
      </c>
      <c r="D53" s="46" t="s">
        <v>95</v>
      </c>
      <c r="E53" s="47">
        <v>0</v>
      </c>
      <c r="F53" s="47">
        <v>0</v>
      </c>
    </row>
    <row r="54" spans="1:6" x14ac:dyDescent="0.25">
      <c r="A54" s="46" t="s">
        <v>96</v>
      </c>
      <c r="B54" s="158">
        <v>13335260.560000001</v>
      </c>
      <c r="C54" s="158">
        <v>13335260.560000001</v>
      </c>
      <c r="D54" s="46" t="s">
        <v>97</v>
      </c>
      <c r="E54" s="47">
        <v>0</v>
      </c>
      <c r="F54" s="47">
        <v>0</v>
      </c>
    </row>
    <row r="55" spans="1:6" x14ac:dyDescent="0.25">
      <c r="A55" s="46" t="s">
        <v>98</v>
      </c>
      <c r="B55" s="158">
        <v>-316656845.81</v>
      </c>
      <c r="C55" s="158">
        <v>-270955964.02999997</v>
      </c>
      <c r="D55" s="50" t="s">
        <v>99</v>
      </c>
      <c r="E55" s="47">
        <v>0</v>
      </c>
      <c r="F55" s="47">
        <v>0</v>
      </c>
    </row>
    <row r="56" spans="1:6" x14ac:dyDescent="0.25">
      <c r="A56" s="46" t="s">
        <v>100</v>
      </c>
      <c r="B56" s="158">
        <v>1232245.98</v>
      </c>
      <c r="C56" s="158">
        <v>1232245.98</v>
      </c>
      <c r="D56" s="45"/>
      <c r="E56" s="49"/>
      <c r="F56" s="49"/>
    </row>
    <row r="57" spans="1:6" x14ac:dyDescent="0.25">
      <c r="A57" s="46" t="s">
        <v>101</v>
      </c>
      <c r="B57" s="158">
        <v>0</v>
      </c>
      <c r="C57" s="158">
        <v>0</v>
      </c>
      <c r="D57" s="2" t="s">
        <v>102</v>
      </c>
      <c r="E57" s="4">
        <f>SUM(E50:E55)</f>
        <v>48573468.270000003</v>
      </c>
      <c r="F57" s="4">
        <f>SUM(F50:F55)</f>
        <v>56980414.829999998</v>
      </c>
    </row>
    <row r="58" spans="1:6" x14ac:dyDescent="0.25">
      <c r="A58" s="46" t="s">
        <v>103</v>
      </c>
      <c r="B58" s="158">
        <v>0</v>
      </c>
      <c r="C58" s="158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104</v>
      </c>
      <c r="E59" s="4">
        <f>E47+E57</f>
        <v>131164127.61000001</v>
      </c>
      <c r="F59" s="4">
        <f>F47+F57</f>
        <v>149023748.63999999</v>
      </c>
    </row>
    <row r="60" spans="1:6" x14ac:dyDescent="0.25">
      <c r="A60" s="3" t="s">
        <v>105</v>
      </c>
      <c r="B60" s="4">
        <f>SUM(B50:B58)</f>
        <v>2624294482.4599996</v>
      </c>
      <c r="C60" s="4">
        <f>SUM(C50:C58)</f>
        <v>2213431949.48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106</v>
      </c>
      <c r="E61" s="49"/>
      <c r="F61" s="49"/>
    </row>
    <row r="62" spans="1:6" x14ac:dyDescent="0.25">
      <c r="A62" s="3" t="s">
        <v>107</v>
      </c>
      <c r="B62" s="4">
        <f>SUM(B47+B60)</f>
        <v>2928164673.2199998</v>
      </c>
      <c r="C62" s="4">
        <f>SUM(C47+C60)</f>
        <v>2766005107.29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108</v>
      </c>
      <c r="E63" s="47">
        <f>SUM(E64:E66)</f>
        <v>479763120.51999998</v>
      </c>
      <c r="F63" s="47">
        <f>SUM(F64:F66)</f>
        <v>479769250.76999998</v>
      </c>
    </row>
    <row r="64" spans="1:6" x14ac:dyDescent="0.25">
      <c r="A64" s="45"/>
      <c r="B64" s="45"/>
      <c r="C64" s="45"/>
      <c r="D64" s="46" t="s">
        <v>109</v>
      </c>
      <c r="E64" s="158">
        <v>479763120.51999998</v>
      </c>
      <c r="F64" s="160">
        <v>479769250.76999998</v>
      </c>
    </row>
    <row r="65" spans="1:6" x14ac:dyDescent="0.25">
      <c r="A65" s="45"/>
      <c r="B65" s="45"/>
      <c r="C65" s="45"/>
      <c r="D65" s="50" t="s">
        <v>110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111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112</v>
      </c>
      <c r="E68" s="47">
        <f>SUM(E69:E73)</f>
        <v>2317237425.0899997</v>
      </c>
      <c r="F68" s="47">
        <f>SUM(F69:F73)</f>
        <v>2140463581.2</v>
      </c>
    </row>
    <row r="69" spans="1:6" x14ac:dyDescent="0.25">
      <c r="A69" s="53"/>
      <c r="B69" s="45"/>
      <c r="C69" s="45"/>
      <c r="D69" s="46" t="s">
        <v>113</v>
      </c>
      <c r="E69" s="158">
        <v>214797048.47999999</v>
      </c>
      <c r="F69" s="161">
        <v>352177735.27999997</v>
      </c>
    </row>
    <row r="70" spans="1:6" x14ac:dyDescent="0.25">
      <c r="A70" s="53"/>
      <c r="B70" s="45"/>
      <c r="C70" s="45"/>
      <c r="D70" s="46" t="s">
        <v>114</v>
      </c>
      <c r="E70" s="158">
        <v>2102440376.6099999</v>
      </c>
      <c r="F70" s="161">
        <v>1788285845.9200001</v>
      </c>
    </row>
    <row r="71" spans="1:6" x14ac:dyDescent="0.25">
      <c r="A71" s="53"/>
      <c r="B71" s="45"/>
      <c r="C71" s="45"/>
      <c r="D71" s="46" t="s">
        <v>115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116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117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118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119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120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121</v>
      </c>
      <c r="E79" s="4">
        <f>E63+E68+E75</f>
        <v>2797000545.6099997</v>
      </c>
      <c r="F79" s="4">
        <f>F63+F68+F75</f>
        <v>2620232831.9700003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122</v>
      </c>
      <c r="E81" s="4">
        <f>E59+E79</f>
        <v>2928164673.2199998</v>
      </c>
      <c r="F81" s="4">
        <f>F59+F79</f>
        <v>2769256580.6100001</v>
      </c>
    </row>
    <row r="82" spans="1:6" ht="24" customHeight="1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paperSize="119" scale="55" orientation="landscape" horizontalDpi="1200" verticalDpi="1200" r:id="rId1"/>
  <ignoredErrors>
    <ignoredError sqref="B9:C9 E9:F9 B48:C49 B37:C38 B47 B17:C17 B25:C25 C32:C36 B41:C41 C39:C40 B43:C46 B59:C62 E19:F23 E25:F40 E42:F42 E53:F63 E71:F81 E65:F68 E44:F51 E43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L12" sqref="L1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7" t="s">
        <v>440</v>
      </c>
      <c r="B1" s="199"/>
      <c r="C1" s="199"/>
      <c r="D1" s="199"/>
      <c r="E1" s="199"/>
      <c r="F1" s="199"/>
      <c r="G1" s="200"/>
    </row>
    <row r="2" spans="1:7" x14ac:dyDescent="0.25">
      <c r="A2" s="219" t="str">
        <f>'Formato 1'!A2</f>
        <v>NOMBRE DEL ENTE PÚBLICO (a)</v>
      </c>
      <c r="B2" s="220"/>
      <c r="C2" s="220"/>
      <c r="D2" s="220"/>
      <c r="E2" s="220"/>
      <c r="F2" s="220"/>
      <c r="G2" s="221"/>
    </row>
    <row r="3" spans="1:7" x14ac:dyDescent="0.25">
      <c r="A3" s="216" t="s">
        <v>441</v>
      </c>
      <c r="B3" s="217"/>
      <c r="C3" s="217"/>
      <c r="D3" s="217"/>
      <c r="E3" s="217"/>
      <c r="F3" s="217"/>
      <c r="G3" s="218"/>
    </row>
    <row r="4" spans="1:7" x14ac:dyDescent="0.25">
      <c r="A4" s="216" t="s">
        <v>3</v>
      </c>
      <c r="B4" s="217"/>
      <c r="C4" s="217"/>
      <c r="D4" s="217"/>
      <c r="E4" s="217"/>
      <c r="F4" s="217"/>
      <c r="G4" s="218"/>
    </row>
    <row r="5" spans="1:7" x14ac:dyDescent="0.25">
      <c r="A5" s="210" t="s">
        <v>442</v>
      </c>
      <c r="B5" s="211"/>
      <c r="C5" s="211"/>
      <c r="D5" s="211"/>
      <c r="E5" s="211"/>
      <c r="F5" s="211"/>
      <c r="G5" s="212"/>
    </row>
    <row r="6" spans="1:7" ht="30" x14ac:dyDescent="0.25">
      <c r="A6" s="137" t="s">
        <v>572</v>
      </c>
      <c r="B6" s="7" t="s">
        <v>573</v>
      </c>
      <c r="C6" s="33" t="s">
        <v>551</v>
      </c>
      <c r="D6" s="33" t="s">
        <v>552</v>
      </c>
      <c r="E6" s="33" t="s">
        <v>553</v>
      </c>
      <c r="F6" s="33" t="s">
        <v>554</v>
      </c>
      <c r="G6" s="33" t="s">
        <v>555</v>
      </c>
    </row>
    <row r="7" spans="1:7" ht="15.75" customHeight="1" x14ac:dyDescent="0.25">
      <c r="A7" s="26" t="s">
        <v>556</v>
      </c>
      <c r="B7" s="191">
        <f t="shared" ref="B7:G7" si="0">SUM(B8:B19)</f>
        <v>764379101.63999999</v>
      </c>
      <c r="C7" s="192">
        <f t="shared" si="0"/>
        <v>764303846.11000001</v>
      </c>
      <c r="D7" s="192">
        <f t="shared" si="0"/>
        <v>764303846.11000001</v>
      </c>
      <c r="E7" s="192">
        <f t="shared" si="0"/>
        <v>764303846.11000001</v>
      </c>
      <c r="F7" s="192">
        <f t="shared" si="0"/>
        <v>764303846.11000001</v>
      </c>
      <c r="G7" s="193">
        <f t="shared" si="0"/>
        <v>764303846.11000001</v>
      </c>
    </row>
    <row r="8" spans="1:7" x14ac:dyDescent="0.25">
      <c r="A8" s="58" t="s">
        <v>557</v>
      </c>
      <c r="B8" s="194">
        <v>131227574.70999999</v>
      </c>
      <c r="C8" s="195">
        <v>145871679.88</v>
      </c>
      <c r="D8" s="195">
        <f t="shared" ref="D8:D19" si="1">+C8*(1+$M$10)</f>
        <v>145871679.88</v>
      </c>
      <c r="E8" s="195">
        <f t="shared" ref="E8:E19" si="2">+D8*(1+$M$11)</f>
        <v>145871679.88</v>
      </c>
      <c r="F8" s="195">
        <f t="shared" ref="F8:F19" si="3">+E8*(1+$M$12)</f>
        <v>145871679.88</v>
      </c>
      <c r="G8" s="196">
        <f t="shared" ref="G8:G19" si="4">+F8*(1+$M$13)</f>
        <v>145871679.88</v>
      </c>
    </row>
    <row r="9" spans="1:7" ht="15.75" customHeight="1" x14ac:dyDescent="0.25">
      <c r="A9" s="58" t="s">
        <v>558</v>
      </c>
      <c r="B9" s="194">
        <v>0</v>
      </c>
      <c r="C9" s="195">
        <f>I9*(1+$M$9)</f>
        <v>0</v>
      </c>
      <c r="D9" s="195">
        <f t="shared" si="1"/>
        <v>0</v>
      </c>
      <c r="E9" s="195">
        <f t="shared" si="2"/>
        <v>0</v>
      </c>
      <c r="F9" s="195">
        <f t="shared" si="3"/>
        <v>0</v>
      </c>
      <c r="G9" s="196">
        <f t="shared" si="4"/>
        <v>0</v>
      </c>
    </row>
    <row r="10" spans="1:7" x14ac:dyDescent="0.25">
      <c r="A10" s="58" t="s">
        <v>480</v>
      </c>
      <c r="B10" s="194">
        <v>0</v>
      </c>
      <c r="C10" s="195">
        <f>I10*(1+$M$9)</f>
        <v>0</v>
      </c>
      <c r="D10" s="195">
        <f t="shared" si="1"/>
        <v>0</v>
      </c>
      <c r="E10" s="195">
        <f t="shared" si="2"/>
        <v>0</v>
      </c>
      <c r="F10" s="195">
        <f t="shared" si="3"/>
        <v>0</v>
      </c>
      <c r="G10" s="196">
        <f t="shared" si="4"/>
        <v>0</v>
      </c>
    </row>
    <row r="11" spans="1:7" x14ac:dyDescent="0.25">
      <c r="A11" s="58" t="s">
        <v>481</v>
      </c>
      <c r="B11" s="194">
        <v>93151641.319999993</v>
      </c>
      <c r="C11" s="195">
        <v>90094721.790000007</v>
      </c>
      <c r="D11" s="195">
        <f t="shared" si="1"/>
        <v>90094721.790000007</v>
      </c>
      <c r="E11" s="195">
        <f t="shared" si="2"/>
        <v>90094721.790000007</v>
      </c>
      <c r="F11" s="195">
        <f t="shared" si="3"/>
        <v>90094721.790000007</v>
      </c>
      <c r="G11" s="196">
        <f t="shared" si="4"/>
        <v>90094721.790000007</v>
      </c>
    </row>
    <row r="12" spans="1:7" x14ac:dyDescent="0.25">
      <c r="A12" s="58" t="s">
        <v>559</v>
      </c>
      <c r="B12" s="194">
        <v>13044287.65</v>
      </c>
      <c r="C12" s="195">
        <v>22150799.68</v>
      </c>
      <c r="D12" s="195">
        <f t="shared" si="1"/>
        <v>22150799.68</v>
      </c>
      <c r="E12" s="195">
        <f t="shared" si="2"/>
        <v>22150799.68</v>
      </c>
      <c r="F12" s="195">
        <f t="shared" si="3"/>
        <v>22150799.68</v>
      </c>
      <c r="G12" s="196">
        <f t="shared" si="4"/>
        <v>22150799.68</v>
      </c>
    </row>
    <row r="13" spans="1:7" x14ac:dyDescent="0.25">
      <c r="A13" s="58" t="s">
        <v>560</v>
      </c>
      <c r="B13" s="194">
        <v>22909841.960000001</v>
      </c>
      <c r="C13" s="195">
        <v>13771182.699999999</v>
      </c>
      <c r="D13" s="195">
        <f t="shared" si="1"/>
        <v>13771182.699999999</v>
      </c>
      <c r="E13" s="195">
        <f t="shared" si="2"/>
        <v>13771182.699999999</v>
      </c>
      <c r="F13" s="195">
        <f t="shared" si="3"/>
        <v>13771182.699999999</v>
      </c>
      <c r="G13" s="196">
        <f t="shared" si="4"/>
        <v>13771182.699999999</v>
      </c>
    </row>
    <row r="14" spans="1:7" x14ac:dyDescent="0.25">
      <c r="A14" s="59" t="s">
        <v>484</v>
      </c>
      <c r="B14" s="194">
        <v>0</v>
      </c>
      <c r="C14" s="195">
        <f>I14*(1+$M$9)</f>
        <v>0</v>
      </c>
      <c r="D14" s="195">
        <f t="shared" si="1"/>
        <v>0</v>
      </c>
      <c r="E14" s="195">
        <f t="shared" si="2"/>
        <v>0</v>
      </c>
      <c r="F14" s="195">
        <f t="shared" si="3"/>
        <v>0</v>
      </c>
      <c r="G14" s="196">
        <f t="shared" si="4"/>
        <v>0</v>
      </c>
    </row>
    <row r="15" spans="1:7" x14ac:dyDescent="0.25">
      <c r="A15" s="58" t="s">
        <v>485</v>
      </c>
      <c r="B15" s="194">
        <v>485943712</v>
      </c>
      <c r="C15" s="195">
        <v>470621633.89999998</v>
      </c>
      <c r="D15" s="195">
        <f t="shared" si="1"/>
        <v>470621633.89999998</v>
      </c>
      <c r="E15" s="195">
        <f t="shared" si="2"/>
        <v>470621633.89999998</v>
      </c>
      <c r="F15" s="195">
        <f t="shared" si="3"/>
        <v>470621633.89999998</v>
      </c>
      <c r="G15" s="196">
        <f t="shared" si="4"/>
        <v>470621633.89999998</v>
      </c>
    </row>
    <row r="16" spans="1:7" x14ac:dyDescent="0.25">
      <c r="A16" s="58" t="s">
        <v>561</v>
      </c>
      <c r="B16" s="194">
        <v>18102044</v>
      </c>
      <c r="C16" s="195">
        <v>21793828.16</v>
      </c>
      <c r="D16" s="195">
        <f t="shared" si="1"/>
        <v>21793828.16</v>
      </c>
      <c r="E16" s="195">
        <f t="shared" si="2"/>
        <v>21793828.16</v>
      </c>
      <c r="F16" s="195">
        <f t="shared" si="3"/>
        <v>21793828.16</v>
      </c>
      <c r="G16" s="196">
        <f t="shared" si="4"/>
        <v>21793828.16</v>
      </c>
    </row>
    <row r="17" spans="1:7" x14ac:dyDescent="0.25">
      <c r="A17" s="58" t="s">
        <v>487</v>
      </c>
      <c r="B17" s="194">
        <v>0</v>
      </c>
      <c r="C17" s="195">
        <f>I17*(1+$M$9)</f>
        <v>0</v>
      </c>
      <c r="D17" s="195">
        <f t="shared" si="1"/>
        <v>0</v>
      </c>
      <c r="E17" s="195">
        <f t="shared" si="2"/>
        <v>0</v>
      </c>
      <c r="F17" s="195">
        <f t="shared" si="3"/>
        <v>0</v>
      </c>
      <c r="G17" s="196">
        <f t="shared" si="4"/>
        <v>0</v>
      </c>
    </row>
    <row r="18" spans="1:7" x14ac:dyDescent="0.25">
      <c r="A18" s="58" t="s">
        <v>562</v>
      </c>
      <c r="B18" s="194">
        <v>0</v>
      </c>
      <c r="C18" s="195">
        <f>I18*(1+$M$9)</f>
        <v>0</v>
      </c>
      <c r="D18" s="195">
        <f t="shared" si="1"/>
        <v>0</v>
      </c>
      <c r="E18" s="195">
        <f t="shared" si="2"/>
        <v>0</v>
      </c>
      <c r="F18" s="195">
        <f t="shared" si="3"/>
        <v>0</v>
      </c>
      <c r="G18" s="196">
        <f t="shared" si="4"/>
        <v>0</v>
      </c>
    </row>
    <row r="19" spans="1:7" x14ac:dyDescent="0.25">
      <c r="A19" s="90" t="s">
        <v>563</v>
      </c>
      <c r="B19" s="194">
        <v>0</v>
      </c>
      <c r="C19" s="195">
        <v>0</v>
      </c>
      <c r="D19" s="195">
        <f t="shared" si="1"/>
        <v>0</v>
      </c>
      <c r="E19" s="195">
        <f t="shared" si="2"/>
        <v>0</v>
      </c>
      <c r="F19" s="195">
        <f t="shared" si="3"/>
        <v>0</v>
      </c>
      <c r="G19" s="196">
        <f t="shared" si="4"/>
        <v>0</v>
      </c>
    </row>
    <row r="20" spans="1:7" x14ac:dyDescent="0.25">
      <c r="A20" s="58" t="s">
        <v>571</v>
      </c>
      <c r="B20" s="191"/>
      <c r="C20" s="191"/>
      <c r="D20" s="192"/>
      <c r="E20" s="192"/>
      <c r="F20" s="192"/>
      <c r="G20" s="192"/>
    </row>
    <row r="21" spans="1:7" x14ac:dyDescent="0.25">
      <c r="A21" s="3" t="s">
        <v>564</v>
      </c>
      <c r="B21" s="191">
        <f>SUM(B22:B27)</f>
        <v>330059039.87</v>
      </c>
      <c r="C21" s="191">
        <f>SUM(C22:C27)</f>
        <v>345864985.30000001</v>
      </c>
      <c r="D21" s="192">
        <f>SUM(D22:D27)</f>
        <v>345864985.30000001</v>
      </c>
      <c r="E21" s="192">
        <f t="shared" ref="E21:G21" si="5">SUM(E22:E27)</f>
        <v>345864985.30000001</v>
      </c>
      <c r="F21" s="192">
        <f t="shared" si="5"/>
        <v>345864985.30000001</v>
      </c>
      <c r="G21" s="192">
        <f t="shared" si="5"/>
        <v>345864985.30000001</v>
      </c>
    </row>
    <row r="22" spans="1:7" x14ac:dyDescent="0.25">
      <c r="A22" s="58" t="s">
        <v>565</v>
      </c>
      <c r="B22" s="194">
        <v>328961247</v>
      </c>
      <c r="C22" s="195">
        <v>344723280.72000003</v>
      </c>
      <c r="D22" s="195">
        <f t="shared" ref="D22:D23" si="6">+C22*(1+$M$10)</f>
        <v>344723280.72000003</v>
      </c>
      <c r="E22" s="195">
        <f t="shared" ref="E22:E23" si="7">+D22*(1+$M$11)</f>
        <v>344723280.72000003</v>
      </c>
      <c r="F22" s="195">
        <f t="shared" ref="F22:F23" si="8">+E22*(1+$M$12)</f>
        <v>344723280.72000003</v>
      </c>
      <c r="G22" s="196">
        <f t="shared" ref="G22:G23" si="9">+F22*(1+$M$13)</f>
        <v>344723280.72000003</v>
      </c>
    </row>
    <row r="23" spans="1:7" x14ac:dyDescent="0.25">
      <c r="A23" s="58" t="s">
        <v>566</v>
      </c>
      <c r="B23" s="194">
        <v>0</v>
      </c>
      <c r="C23" s="195">
        <v>0</v>
      </c>
      <c r="D23" s="195">
        <f t="shared" si="6"/>
        <v>0</v>
      </c>
      <c r="E23" s="195">
        <f t="shared" si="7"/>
        <v>0</v>
      </c>
      <c r="F23" s="195">
        <f t="shared" si="8"/>
        <v>0</v>
      </c>
      <c r="G23" s="196">
        <f t="shared" si="9"/>
        <v>0</v>
      </c>
    </row>
    <row r="24" spans="1:7" x14ac:dyDescent="0.25">
      <c r="A24" s="58" t="s">
        <v>492</v>
      </c>
      <c r="B24" s="194">
        <v>0</v>
      </c>
      <c r="C24" s="195">
        <f>I24*(1+$M$9)</f>
        <v>0</v>
      </c>
      <c r="D24" s="195">
        <f t="shared" ref="D24" si="10">+C24*(1+$V$5)</f>
        <v>0</v>
      </c>
      <c r="E24" s="195">
        <f t="shared" ref="E24" si="11">+D24*(1+$W$5)</f>
        <v>0</v>
      </c>
      <c r="F24" s="195">
        <f t="shared" ref="F24" si="12">+E24*(1+$X$5)</f>
        <v>0</v>
      </c>
      <c r="G24" s="196">
        <f t="shared" ref="G24" si="13">+F24*(1+$Y$5)</f>
        <v>0</v>
      </c>
    </row>
    <row r="25" spans="1:7" ht="30" x14ac:dyDescent="0.25">
      <c r="A25" s="59" t="s">
        <v>493</v>
      </c>
      <c r="B25" s="194">
        <v>1097792.8700000001</v>
      </c>
      <c r="C25" s="195">
        <v>1141704.58</v>
      </c>
      <c r="D25" s="195">
        <f>+C25*(1+$M$10)</f>
        <v>1141704.58</v>
      </c>
      <c r="E25" s="195">
        <f>+D25*(1+$M$11)</f>
        <v>1141704.58</v>
      </c>
      <c r="F25" s="195">
        <f>+E25*(1+$M12)</f>
        <v>1141704.58</v>
      </c>
      <c r="G25" s="196">
        <f>+F25*(1+$M$13)</f>
        <v>1141704.58</v>
      </c>
    </row>
    <row r="26" spans="1:7" x14ac:dyDescent="0.25">
      <c r="A26" s="59" t="s">
        <v>567</v>
      </c>
      <c r="B26" s="194">
        <v>0</v>
      </c>
      <c r="C26" s="195">
        <f>I26*(1+$M$9)</f>
        <v>0</v>
      </c>
      <c r="D26" s="195">
        <f t="shared" ref="D26:D29" si="14">+C26*(1+$V$5)</f>
        <v>0</v>
      </c>
      <c r="E26" s="195">
        <f t="shared" ref="E26:E29" si="15">+D26*(1+$W$5)</f>
        <v>0</v>
      </c>
      <c r="F26" s="195">
        <f t="shared" ref="F26:F29" si="16">+E26*(1+$X$5)</f>
        <v>0</v>
      </c>
      <c r="G26" s="196">
        <f t="shared" ref="G26:G29" si="17">+F26*(1+$Y$5)</f>
        <v>0</v>
      </c>
    </row>
    <row r="27" spans="1:7" x14ac:dyDescent="0.25">
      <c r="A27" s="76" t="s">
        <v>571</v>
      </c>
      <c r="B27" s="194">
        <v>0</v>
      </c>
      <c r="C27" s="195">
        <f>I27*(1+$M$9)</f>
        <v>0</v>
      </c>
      <c r="D27" s="195">
        <f t="shared" si="14"/>
        <v>0</v>
      </c>
      <c r="E27" s="195">
        <f t="shared" si="15"/>
        <v>0</v>
      </c>
      <c r="F27" s="195">
        <f t="shared" si="16"/>
        <v>0</v>
      </c>
      <c r="G27" s="196">
        <f t="shared" si="17"/>
        <v>0</v>
      </c>
    </row>
    <row r="28" spans="1:7" x14ac:dyDescent="0.25">
      <c r="A28" s="3" t="s">
        <v>568</v>
      </c>
      <c r="B28" s="194">
        <f>+B29</f>
        <v>0</v>
      </c>
      <c r="C28" s="195">
        <f>I28*(1+$M$9)</f>
        <v>0</v>
      </c>
      <c r="D28" s="195">
        <f t="shared" si="14"/>
        <v>0</v>
      </c>
      <c r="E28" s="195">
        <f t="shared" si="15"/>
        <v>0</v>
      </c>
      <c r="F28" s="195">
        <f t="shared" si="16"/>
        <v>0</v>
      </c>
      <c r="G28" s="196">
        <f t="shared" si="17"/>
        <v>0</v>
      </c>
    </row>
    <row r="29" spans="1:7" x14ac:dyDescent="0.25">
      <c r="A29" s="58" t="s">
        <v>569</v>
      </c>
      <c r="B29" s="194">
        <v>0</v>
      </c>
      <c r="C29" s="195">
        <f>I29*(1+$M$9)</f>
        <v>0</v>
      </c>
      <c r="D29" s="195">
        <f t="shared" si="14"/>
        <v>0</v>
      </c>
      <c r="E29" s="195">
        <f t="shared" si="15"/>
        <v>0</v>
      </c>
      <c r="F29" s="195">
        <f t="shared" si="16"/>
        <v>0</v>
      </c>
      <c r="G29" s="196">
        <f t="shared" si="17"/>
        <v>0</v>
      </c>
    </row>
    <row r="30" spans="1:7" x14ac:dyDescent="0.25">
      <c r="A30" s="45" t="s">
        <v>571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570</v>
      </c>
      <c r="B31" s="117">
        <f>B21+B7+B28</f>
        <v>1094438141.51</v>
      </c>
      <c r="C31" s="117">
        <f t="shared" ref="C31:G31" si="18">C21+C7+C28</f>
        <v>1110168831.4100001</v>
      </c>
      <c r="D31" s="117">
        <f t="shared" si="18"/>
        <v>1110168831.4100001</v>
      </c>
      <c r="E31" s="117">
        <f t="shared" si="18"/>
        <v>1110168831.4100001</v>
      </c>
      <c r="F31" s="117">
        <f t="shared" si="18"/>
        <v>1110168831.4100001</v>
      </c>
      <c r="G31" s="117">
        <f t="shared" si="18"/>
        <v>1110168831.4100001</v>
      </c>
    </row>
    <row r="32" spans="1:7" ht="14.45" customHeight="1" x14ac:dyDescent="0.25">
      <c r="A32" s="45"/>
      <c r="B32" s="139"/>
      <c r="C32" s="139"/>
      <c r="D32" s="139"/>
      <c r="E32" s="139"/>
      <c r="F32" s="139"/>
      <c r="G32" s="139"/>
    </row>
    <row r="33" spans="1:7" x14ac:dyDescent="0.25">
      <c r="A33" s="142" t="s">
        <v>292</v>
      </c>
      <c r="B33" s="53"/>
      <c r="C33" s="53"/>
      <c r="D33" s="53"/>
      <c r="E33" s="53"/>
      <c r="F33" s="53"/>
      <c r="G33" s="53"/>
    </row>
    <row r="34" spans="1:7" ht="30" x14ac:dyDescent="0.25">
      <c r="A34" s="140" t="s">
        <v>457</v>
      </c>
      <c r="B34" s="89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</row>
    <row r="35" spans="1:7" ht="30" x14ac:dyDescent="0.25">
      <c r="A35" s="140" t="s">
        <v>294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</row>
    <row r="36" spans="1:7" x14ac:dyDescent="0.25">
      <c r="A36" s="142" t="s">
        <v>497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2:G31">
      <formula1>-1.79769313486231E+100</formula1>
      <formula2>1.79769313486231E+100</formula2>
    </dataValidation>
  </dataValidations>
  <pageMargins left="0.7" right="0.7" top="0.75" bottom="0.75" header="0.3" footer="0.3"/>
  <pageSetup paperSize="119" scale="65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N12" sqref="N12"/>
    </sheetView>
  </sheetViews>
  <sheetFormatPr baseColWidth="10" defaultColWidth="11" defaultRowHeight="15" x14ac:dyDescent="0.25"/>
  <cols>
    <col min="1" max="1" width="63" customWidth="1"/>
    <col min="2" max="2" width="21.85546875" customWidth="1"/>
    <col min="3" max="3" width="19.28515625" customWidth="1"/>
    <col min="4" max="4" width="19.5703125" customWidth="1"/>
    <col min="5" max="5" width="20" customWidth="1"/>
    <col min="6" max="6" width="21" customWidth="1"/>
    <col min="7" max="7" width="19.5703125" bestFit="1" customWidth="1"/>
  </cols>
  <sheetData>
    <row r="1" spans="1:7" ht="41.1" customHeight="1" x14ac:dyDescent="0.25">
      <c r="A1" s="207" t="s">
        <v>459</v>
      </c>
      <c r="B1" s="199"/>
      <c r="C1" s="199"/>
      <c r="D1" s="199"/>
      <c r="E1" s="199"/>
      <c r="F1" s="199"/>
      <c r="G1" s="200"/>
    </row>
    <row r="2" spans="1:7" x14ac:dyDescent="0.25">
      <c r="A2" s="219" t="str">
        <f>'Formato 1'!A2</f>
        <v>NOMBRE DEL ENTE PÚBLICO (a)</v>
      </c>
      <c r="B2" s="220"/>
      <c r="C2" s="220"/>
      <c r="D2" s="220"/>
      <c r="E2" s="220"/>
      <c r="F2" s="220"/>
      <c r="G2" s="221"/>
    </row>
    <row r="3" spans="1:7" x14ac:dyDescent="0.25">
      <c r="A3" s="216" t="s">
        <v>460</v>
      </c>
      <c r="B3" s="217"/>
      <c r="C3" s="217"/>
      <c r="D3" s="217"/>
      <c r="E3" s="217"/>
      <c r="F3" s="217"/>
      <c r="G3" s="218"/>
    </row>
    <row r="4" spans="1:7" x14ac:dyDescent="0.25">
      <c r="A4" s="216" t="s">
        <v>3</v>
      </c>
      <c r="B4" s="217"/>
      <c r="C4" s="217"/>
      <c r="D4" s="217"/>
      <c r="E4" s="217"/>
      <c r="F4" s="217"/>
      <c r="G4" s="218"/>
    </row>
    <row r="5" spans="1:7" x14ac:dyDescent="0.25">
      <c r="A5" s="210" t="s">
        <v>442</v>
      </c>
      <c r="B5" s="211"/>
      <c r="C5" s="211"/>
      <c r="D5" s="211"/>
      <c r="E5" s="211"/>
      <c r="F5" s="211"/>
      <c r="G5" s="212"/>
    </row>
    <row r="6" spans="1:7" ht="30" x14ac:dyDescent="0.25">
      <c r="A6" s="137" t="s">
        <v>572</v>
      </c>
      <c r="B6" s="7" t="s">
        <v>573</v>
      </c>
      <c r="C6" s="33" t="s">
        <v>551</v>
      </c>
      <c r="D6" s="33" t="s">
        <v>552</v>
      </c>
      <c r="E6" s="33" t="s">
        <v>553</v>
      </c>
      <c r="F6" s="33" t="s">
        <v>554</v>
      </c>
      <c r="G6" s="33" t="s">
        <v>555</v>
      </c>
    </row>
    <row r="7" spans="1:7" ht="15.75" customHeight="1" x14ac:dyDescent="0.25">
      <c r="A7" s="26" t="s">
        <v>462</v>
      </c>
      <c r="B7" s="191">
        <f t="shared" ref="B7:G7" si="0">SUM(B8:B17)</f>
        <v>765476894.50999999</v>
      </c>
      <c r="C7" s="192">
        <f t="shared" si="0"/>
        <v>765476894.50999999</v>
      </c>
      <c r="D7" s="192">
        <f t="shared" si="0"/>
        <v>408163979.70999992</v>
      </c>
      <c r="E7" s="192">
        <f t="shared" si="0"/>
        <v>408163979.70999992</v>
      </c>
      <c r="F7" s="192">
        <f t="shared" si="0"/>
        <v>408163979.70999992</v>
      </c>
      <c r="G7" s="193">
        <f t="shared" si="0"/>
        <v>408163979.70999992</v>
      </c>
    </row>
    <row r="8" spans="1:7" x14ac:dyDescent="0.25">
      <c r="A8" s="58" t="s">
        <v>574</v>
      </c>
      <c r="B8" s="194">
        <v>357312914.80000001</v>
      </c>
      <c r="C8" s="194">
        <v>357312914.80000001</v>
      </c>
      <c r="D8" s="195">
        <v>0</v>
      </c>
      <c r="E8" s="195">
        <f t="shared" ref="E8:E20" si="1">+D8*(1+$M$11)</f>
        <v>0</v>
      </c>
      <c r="F8" s="195">
        <f t="shared" ref="F8:F20" si="2">+E8*(1+$M$12)</f>
        <v>0</v>
      </c>
      <c r="G8" s="196">
        <f t="shared" ref="G8:G20" si="3">+F8*(1+$M$13)</f>
        <v>0</v>
      </c>
    </row>
    <row r="9" spans="1:7" ht="15.75" customHeight="1" x14ac:dyDescent="0.25">
      <c r="A9" s="58" t="s">
        <v>575</v>
      </c>
      <c r="B9" s="194">
        <v>62750120.950000003</v>
      </c>
      <c r="C9" s="194">
        <v>62750120.950000003</v>
      </c>
      <c r="D9" s="195">
        <f t="shared" ref="D9:D20" si="4">+C9*(1+$M$10)</f>
        <v>62750120.950000003</v>
      </c>
      <c r="E9" s="195">
        <f t="shared" si="1"/>
        <v>62750120.950000003</v>
      </c>
      <c r="F9" s="195">
        <f t="shared" si="2"/>
        <v>62750120.950000003</v>
      </c>
      <c r="G9" s="196">
        <f t="shared" si="3"/>
        <v>62750120.950000003</v>
      </c>
    </row>
    <row r="10" spans="1:7" x14ac:dyDescent="0.25">
      <c r="A10" s="58" t="s">
        <v>465</v>
      </c>
      <c r="B10" s="194">
        <v>132756699.63</v>
      </c>
      <c r="C10" s="194">
        <v>132756699.63</v>
      </c>
      <c r="D10" s="195">
        <f t="shared" si="4"/>
        <v>132756699.63</v>
      </c>
      <c r="E10" s="195">
        <f t="shared" si="1"/>
        <v>132756699.63</v>
      </c>
      <c r="F10" s="195">
        <f t="shared" si="2"/>
        <v>132756699.63</v>
      </c>
      <c r="G10" s="196">
        <f t="shared" si="3"/>
        <v>132756699.63</v>
      </c>
    </row>
    <row r="11" spans="1:7" x14ac:dyDescent="0.25">
      <c r="A11" s="58" t="s">
        <v>466</v>
      </c>
      <c r="B11" s="194">
        <v>111561309.2</v>
      </c>
      <c r="C11" s="194">
        <v>111561309.2</v>
      </c>
      <c r="D11" s="195">
        <f t="shared" si="4"/>
        <v>111561309.2</v>
      </c>
      <c r="E11" s="195">
        <f t="shared" si="1"/>
        <v>111561309.2</v>
      </c>
      <c r="F11" s="195">
        <f t="shared" si="2"/>
        <v>111561309.2</v>
      </c>
      <c r="G11" s="196">
        <f t="shared" si="3"/>
        <v>111561309.2</v>
      </c>
    </row>
    <row r="12" spans="1:7" x14ac:dyDescent="0.25">
      <c r="A12" s="58" t="s">
        <v>576</v>
      </c>
      <c r="B12" s="194">
        <v>28710002.399999999</v>
      </c>
      <c r="C12" s="194">
        <v>28710002.399999999</v>
      </c>
      <c r="D12" s="195">
        <f t="shared" si="4"/>
        <v>28710002.399999999</v>
      </c>
      <c r="E12" s="195">
        <f t="shared" si="1"/>
        <v>28710002.399999999</v>
      </c>
      <c r="F12" s="195">
        <f t="shared" si="2"/>
        <v>28710002.399999999</v>
      </c>
      <c r="G12" s="196">
        <f t="shared" si="3"/>
        <v>28710002.399999999</v>
      </c>
    </row>
    <row r="13" spans="1:7" x14ac:dyDescent="0.25">
      <c r="A13" s="58" t="s">
        <v>468</v>
      </c>
      <c r="B13" s="194">
        <v>67450345.030000001</v>
      </c>
      <c r="C13" s="194">
        <v>67450345.030000001</v>
      </c>
      <c r="D13" s="195">
        <f t="shared" si="4"/>
        <v>67450345.030000001</v>
      </c>
      <c r="E13" s="195">
        <f t="shared" si="1"/>
        <v>67450345.030000001</v>
      </c>
      <c r="F13" s="195">
        <f t="shared" si="2"/>
        <v>67450345.030000001</v>
      </c>
      <c r="G13" s="196">
        <f t="shared" si="3"/>
        <v>67450345.030000001</v>
      </c>
    </row>
    <row r="14" spans="1:7" x14ac:dyDescent="0.25">
      <c r="A14" s="59" t="s">
        <v>469</v>
      </c>
      <c r="B14" s="194">
        <v>4935502.5</v>
      </c>
      <c r="C14" s="194">
        <v>4935502.5</v>
      </c>
      <c r="D14" s="195">
        <f t="shared" si="4"/>
        <v>4935502.5</v>
      </c>
      <c r="E14" s="195">
        <f t="shared" si="1"/>
        <v>4935502.5</v>
      </c>
      <c r="F14" s="195">
        <f t="shared" si="2"/>
        <v>4935502.5</v>
      </c>
      <c r="G14" s="196">
        <f t="shared" si="3"/>
        <v>4935502.5</v>
      </c>
    </row>
    <row r="15" spans="1:7" x14ac:dyDescent="0.25">
      <c r="A15" s="58" t="s">
        <v>470</v>
      </c>
      <c r="B15" s="194">
        <v>0</v>
      </c>
      <c r="C15" s="194">
        <v>0</v>
      </c>
      <c r="D15" s="195">
        <f t="shared" si="4"/>
        <v>0</v>
      </c>
      <c r="E15" s="195">
        <f t="shared" si="1"/>
        <v>0</v>
      </c>
      <c r="F15" s="195">
        <f t="shared" si="2"/>
        <v>0</v>
      </c>
      <c r="G15" s="196">
        <f t="shared" si="3"/>
        <v>0</v>
      </c>
    </row>
    <row r="16" spans="1:7" x14ac:dyDescent="0.25">
      <c r="A16" s="58" t="s">
        <v>471</v>
      </c>
      <c r="B16" s="194">
        <v>0</v>
      </c>
      <c r="C16" s="194">
        <v>0</v>
      </c>
      <c r="D16" s="195">
        <f t="shared" si="4"/>
        <v>0</v>
      </c>
      <c r="E16" s="195">
        <f t="shared" si="1"/>
        <v>0</v>
      </c>
      <c r="F16" s="195">
        <f t="shared" si="2"/>
        <v>0</v>
      </c>
      <c r="G16" s="196">
        <f t="shared" si="3"/>
        <v>0</v>
      </c>
    </row>
    <row r="17" spans="1:7" x14ac:dyDescent="0.25">
      <c r="A17" s="58"/>
      <c r="B17" s="194" t="s">
        <v>624</v>
      </c>
      <c r="C17" s="195" t="s">
        <v>624</v>
      </c>
      <c r="D17" s="195" t="s">
        <v>624</v>
      </c>
      <c r="E17" s="195" t="s">
        <v>624</v>
      </c>
      <c r="F17" s="195" t="s">
        <v>624</v>
      </c>
      <c r="G17" s="196" t="s">
        <v>624</v>
      </c>
    </row>
    <row r="18" spans="1:7" x14ac:dyDescent="0.25">
      <c r="A18" s="3" t="s">
        <v>472</v>
      </c>
      <c r="B18" s="191">
        <f>SUM(B19:B27)</f>
        <v>328961247</v>
      </c>
      <c r="C18" s="191">
        <f>SUM(C19:C27)</f>
        <v>328961247</v>
      </c>
      <c r="D18" s="192">
        <f>SUM(D19:D27)</f>
        <v>262150586.99000001</v>
      </c>
      <c r="E18" s="192">
        <f t="shared" ref="E18:G18" si="5">SUM(E19:E27)</f>
        <v>262150586.99000001</v>
      </c>
      <c r="F18" s="192">
        <f t="shared" si="5"/>
        <v>262150586.99000001</v>
      </c>
      <c r="G18" s="192">
        <f t="shared" si="5"/>
        <v>262150586.99000001</v>
      </c>
    </row>
    <row r="19" spans="1:7" x14ac:dyDescent="0.25">
      <c r="A19" s="58" t="s">
        <v>574</v>
      </c>
      <c r="B19" s="194">
        <v>108958868.84</v>
      </c>
      <c r="C19" s="194">
        <v>108958868.84</v>
      </c>
      <c r="D19" s="195">
        <f t="shared" si="4"/>
        <v>108958868.84</v>
      </c>
      <c r="E19" s="195">
        <f t="shared" si="1"/>
        <v>108958868.84</v>
      </c>
      <c r="F19" s="195">
        <f t="shared" si="2"/>
        <v>108958868.84</v>
      </c>
      <c r="G19" s="196">
        <f t="shared" si="3"/>
        <v>108958868.84</v>
      </c>
    </row>
    <row r="20" spans="1:7" x14ac:dyDescent="0.25">
      <c r="A20" s="58" t="s">
        <v>575</v>
      </c>
      <c r="B20" s="194">
        <v>54052960.829999998</v>
      </c>
      <c r="C20" s="194">
        <v>54052960.829999998</v>
      </c>
      <c r="D20" s="195">
        <f t="shared" si="4"/>
        <v>54052960.829999998</v>
      </c>
      <c r="E20" s="195">
        <f t="shared" si="1"/>
        <v>54052960.829999998</v>
      </c>
      <c r="F20" s="195">
        <f t="shared" si="2"/>
        <v>54052960.829999998</v>
      </c>
      <c r="G20" s="196">
        <f t="shared" si="3"/>
        <v>54052960.829999998</v>
      </c>
    </row>
    <row r="21" spans="1:7" x14ac:dyDescent="0.25">
      <c r="A21" s="58" t="s">
        <v>465</v>
      </c>
      <c r="B21" s="194">
        <v>13426095.32</v>
      </c>
      <c r="C21" s="194">
        <v>13426095.32</v>
      </c>
      <c r="D21" s="195">
        <f t="shared" ref="D21:D27" si="6">+C21*(1+$V$5)</f>
        <v>13426095.32</v>
      </c>
      <c r="E21" s="195">
        <f t="shared" ref="E21:E27" si="7">+D21*(1+$W$5)</f>
        <v>13426095.32</v>
      </c>
      <c r="F21" s="195">
        <f t="shared" ref="F21:F27" si="8">+E21*(1+$X$5)</f>
        <v>13426095.32</v>
      </c>
      <c r="G21" s="196">
        <f t="shared" ref="G21:G27" si="9">+F21*(1+$Y$5)</f>
        <v>13426095.32</v>
      </c>
    </row>
    <row r="22" spans="1:7" x14ac:dyDescent="0.25">
      <c r="A22" s="58" t="s">
        <v>466</v>
      </c>
      <c r="B22" s="194">
        <v>2575000</v>
      </c>
      <c r="C22" s="194">
        <v>2575000</v>
      </c>
      <c r="D22" s="195">
        <f>+C22*(1+$M$10)</f>
        <v>2575000</v>
      </c>
      <c r="E22" s="195">
        <f>+D22*(1+$M$11)</f>
        <v>2575000</v>
      </c>
      <c r="F22" s="195">
        <f>+E22*(1+$M11)</f>
        <v>2575000</v>
      </c>
      <c r="G22" s="196">
        <f>+F22*(1+$M$13)</f>
        <v>2575000</v>
      </c>
    </row>
    <row r="23" spans="1:7" x14ac:dyDescent="0.25">
      <c r="A23" s="59" t="s">
        <v>576</v>
      </c>
      <c r="B23" s="194">
        <v>47990500</v>
      </c>
      <c r="C23" s="194">
        <v>47990500</v>
      </c>
      <c r="D23" s="195"/>
      <c r="E23" s="195"/>
      <c r="F23" s="195"/>
      <c r="G23" s="196"/>
    </row>
    <row r="24" spans="1:7" x14ac:dyDescent="0.25">
      <c r="A24" s="59" t="s">
        <v>468</v>
      </c>
      <c r="B24" s="194">
        <v>83137662</v>
      </c>
      <c r="C24" s="194">
        <v>83137662</v>
      </c>
      <c r="D24" s="195">
        <f t="shared" si="6"/>
        <v>83137662</v>
      </c>
      <c r="E24" s="195">
        <f t="shared" si="7"/>
        <v>83137662</v>
      </c>
      <c r="F24" s="195">
        <f t="shared" si="8"/>
        <v>83137662</v>
      </c>
      <c r="G24" s="196">
        <f t="shared" si="9"/>
        <v>83137662</v>
      </c>
    </row>
    <row r="25" spans="1:7" x14ac:dyDescent="0.25">
      <c r="A25" s="59" t="s">
        <v>469</v>
      </c>
      <c r="B25" s="194">
        <v>18820160.010000002</v>
      </c>
      <c r="C25" s="194">
        <v>18820160.010000002</v>
      </c>
      <c r="D25" s="195"/>
      <c r="E25" s="195"/>
      <c r="F25" s="195"/>
      <c r="G25" s="196"/>
    </row>
    <row r="26" spans="1:7" x14ac:dyDescent="0.25">
      <c r="A26" s="59" t="s">
        <v>473</v>
      </c>
      <c r="B26" s="194"/>
      <c r="C26" s="194"/>
      <c r="D26" s="195"/>
      <c r="E26" s="195"/>
      <c r="F26" s="195"/>
      <c r="G26" s="196"/>
    </row>
    <row r="27" spans="1:7" x14ac:dyDescent="0.25">
      <c r="A27" s="59" t="s">
        <v>471</v>
      </c>
      <c r="B27" s="194">
        <v>0</v>
      </c>
      <c r="C27" s="194">
        <v>0</v>
      </c>
      <c r="D27" s="195">
        <f t="shared" si="6"/>
        <v>0</v>
      </c>
      <c r="E27" s="195">
        <f t="shared" si="7"/>
        <v>0</v>
      </c>
      <c r="F27" s="195">
        <f t="shared" si="8"/>
        <v>0</v>
      </c>
      <c r="G27" s="196">
        <f t="shared" si="9"/>
        <v>0</v>
      </c>
    </row>
    <row r="28" spans="1:7" x14ac:dyDescent="0.25">
      <c r="A28" s="45" t="s">
        <v>571</v>
      </c>
      <c r="B28" s="191"/>
      <c r="C28" s="191"/>
      <c r="D28" s="191"/>
      <c r="E28" s="191"/>
      <c r="F28" s="191"/>
      <c r="G28" s="191"/>
    </row>
    <row r="29" spans="1:7" ht="14.45" customHeight="1" x14ac:dyDescent="0.25">
      <c r="A29" s="3" t="s">
        <v>474</v>
      </c>
      <c r="B29" s="191">
        <f>+B7+B18</f>
        <v>1094438141.51</v>
      </c>
      <c r="C29" s="191">
        <f t="shared" ref="C29:G29" si="10">+C7+C18</f>
        <v>1094438141.51</v>
      </c>
      <c r="D29" s="191">
        <f t="shared" si="10"/>
        <v>670314566.69999993</v>
      </c>
      <c r="E29" s="191">
        <f t="shared" si="10"/>
        <v>670314566.69999993</v>
      </c>
      <c r="F29" s="191">
        <f t="shared" si="10"/>
        <v>670314566.69999993</v>
      </c>
      <c r="G29" s="191">
        <f t="shared" si="10"/>
        <v>670314566.69999993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70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N33" sqref="N33"/>
    </sheetView>
  </sheetViews>
  <sheetFormatPr baseColWidth="10" defaultColWidth="11" defaultRowHeight="15" x14ac:dyDescent="0.25"/>
  <cols>
    <col min="1" max="1" width="65.5703125" customWidth="1"/>
    <col min="2" max="2" width="20.28515625" customWidth="1"/>
    <col min="3" max="3" width="18.28515625" customWidth="1"/>
    <col min="4" max="4" width="19.140625" customWidth="1"/>
    <col min="5" max="5" width="20.42578125" customWidth="1"/>
    <col min="6" max="6" width="22.28515625" bestFit="1" customWidth="1"/>
    <col min="7" max="7" width="19.5703125" bestFit="1" customWidth="1"/>
  </cols>
  <sheetData>
    <row r="1" spans="1:7" ht="41.1" customHeight="1" x14ac:dyDescent="0.25">
      <c r="A1" s="207" t="s">
        <v>475</v>
      </c>
      <c r="B1" s="199"/>
      <c r="C1" s="199"/>
      <c r="D1" s="199"/>
      <c r="E1" s="199"/>
      <c r="F1" s="199"/>
      <c r="G1" s="200"/>
    </row>
    <row r="2" spans="1:7" x14ac:dyDescent="0.25">
      <c r="A2" s="219" t="str">
        <f>'Formato 1'!A2</f>
        <v>NOMBRE DEL ENTE PÚBLICO (a)</v>
      </c>
      <c r="B2" s="220"/>
      <c r="C2" s="220"/>
      <c r="D2" s="220"/>
      <c r="E2" s="220"/>
      <c r="F2" s="220"/>
      <c r="G2" s="221"/>
    </row>
    <row r="3" spans="1:7" x14ac:dyDescent="0.25">
      <c r="A3" s="216" t="s">
        <v>476</v>
      </c>
      <c r="B3" s="217"/>
      <c r="C3" s="217"/>
      <c r="D3" s="217"/>
      <c r="E3" s="217"/>
      <c r="F3" s="217"/>
      <c r="G3" s="218"/>
    </row>
    <row r="4" spans="1:7" x14ac:dyDescent="0.25">
      <c r="A4" s="216" t="s">
        <v>3</v>
      </c>
      <c r="B4" s="217"/>
      <c r="C4" s="217"/>
      <c r="D4" s="217"/>
      <c r="E4" s="217"/>
      <c r="F4" s="217"/>
      <c r="G4" s="218"/>
    </row>
    <row r="5" spans="1:7" ht="30" x14ac:dyDescent="0.25">
      <c r="A5" s="137" t="s">
        <v>443</v>
      </c>
      <c r="B5" s="7" t="s">
        <v>577</v>
      </c>
      <c r="C5" s="33" t="s">
        <v>578</v>
      </c>
      <c r="D5" s="33" t="s">
        <v>579</v>
      </c>
      <c r="E5" s="33" t="s">
        <v>580</v>
      </c>
      <c r="F5" s="33" t="s">
        <v>581</v>
      </c>
      <c r="G5" s="33" t="s">
        <v>582</v>
      </c>
    </row>
    <row r="6" spans="1:7" ht="15.75" customHeight="1" x14ac:dyDescent="0.25">
      <c r="A6" s="26" t="s">
        <v>445</v>
      </c>
      <c r="B6" s="191">
        <f>SUM(B7:B18)</f>
        <v>567853055.42999995</v>
      </c>
      <c r="C6" s="191">
        <f t="shared" ref="C6:F6" si="0">SUM(C7:C18)</f>
        <v>555795850.45000005</v>
      </c>
      <c r="D6" s="191">
        <f t="shared" si="0"/>
        <v>572578111.31999993</v>
      </c>
      <c r="E6" s="191">
        <f t="shared" si="0"/>
        <v>707279467.40999997</v>
      </c>
      <c r="F6" s="191">
        <f t="shared" si="0"/>
        <v>676210084.01999998</v>
      </c>
      <c r="G6" s="191">
        <f>SUM(G7:G18)</f>
        <v>543672515.60000002</v>
      </c>
    </row>
    <row r="7" spans="1:7" x14ac:dyDescent="0.25">
      <c r="A7" s="58" t="s">
        <v>557</v>
      </c>
      <c r="B7" s="194">
        <v>101665516.48</v>
      </c>
      <c r="C7" s="194">
        <v>99323389.310000002</v>
      </c>
      <c r="D7" s="194">
        <v>124208109.48</v>
      </c>
      <c r="E7" s="194">
        <v>132616858.98999999</v>
      </c>
      <c r="F7" s="194">
        <v>120312420.2</v>
      </c>
      <c r="G7" s="194">
        <v>117974187.78</v>
      </c>
    </row>
    <row r="8" spans="1:7" ht="15.75" customHeight="1" x14ac:dyDescent="0.25">
      <c r="A8" s="58" t="s">
        <v>558</v>
      </c>
      <c r="B8" s="194">
        <v>0</v>
      </c>
      <c r="C8" s="194">
        <v>0</v>
      </c>
      <c r="D8" s="194">
        <v>0</v>
      </c>
      <c r="E8" s="194">
        <v>0</v>
      </c>
      <c r="F8" s="194">
        <v>0</v>
      </c>
      <c r="G8" s="194">
        <v>0</v>
      </c>
    </row>
    <row r="9" spans="1:7" x14ac:dyDescent="0.25">
      <c r="A9" s="58" t="s">
        <v>480</v>
      </c>
      <c r="B9" s="194">
        <v>0</v>
      </c>
      <c r="C9" s="194">
        <v>0</v>
      </c>
      <c r="D9" s="194">
        <v>0</v>
      </c>
      <c r="E9" s="194">
        <v>0</v>
      </c>
      <c r="F9" s="194">
        <v>0</v>
      </c>
      <c r="G9" s="194">
        <v>0</v>
      </c>
    </row>
    <row r="10" spans="1:7" x14ac:dyDescent="0.25">
      <c r="A10" s="58" t="s">
        <v>481</v>
      </c>
      <c r="B10" s="194">
        <v>64805976.390000001</v>
      </c>
      <c r="C10" s="194">
        <v>33711332.310000002</v>
      </c>
      <c r="D10" s="194">
        <v>65434635.079999998</v>
      </c>
      <c r="E10" s="194">
        <v>67805719.689999998</v>
      </c>
      <c r="F10" s="194">
        <v>71613115.769999996</v>
      </c>
      <c r="G10" s="194">
        <v>35649994.340000004</v>
      </c>
    </row>
    <row r="11" spans="1:7" x14ac:dyDescent="0.25">
      <c r="A11" s="58" t="s">
        <v>559</v>
      </c>
      <c r="B11" s="194">
        <v>13007929.68</v>
      </c>
      <c r="C11" s="194">
        <v>1864287.78</v>
      </c>
      <c r="D11" s="194">
        <v>4244368.37</v>
      </c>
      <c r="E11" s="194">
        <v>6841429.6699999999</v>
      </c>
      <c r="F11" s="194">
        <v>18560939.670000002</v>
      </c>
      <c r="G11" s="194">
        <v>17036752.969999999</v>
      </c>
    </row>
    <row r="12" spans="1:7" x14ac:dyDescent="0.25">
      <c r="A12" s="58" t="s">
        <v>560</v>
      </c>
      <c r="B12" s="194">
        <v>26093883.010000002</v>
      </c>
      <c r="C12" s="194">
        <v>8058368.54</v>
      </c>
      <c r="D12" s="194">
        <v>10104362.039999999</v>
      </c>
      <c r="E12" s="194">
        <v>15687073.380000001</v>
      </c>
      <c r="F12" s="194">
        <v>13458625.789999999</v>
      </c>
      <c r="G12" s="194">
        <v>13613525.949999999</v>
      </c>
    </row>
    <row r="13" spans="1:7" x14ac:dyDescent="0.25">
      <c r="A13" s="59" t="s">
        <v>484</v>
      </c>
      <c r="B13" s="194">
        <v>0</v>
      </c>
      <c r="C13" s="194">
        <v>0</v>
      </c>
      <c r="D13" s="194">
        <v>0</v>
      </c>
      <c r="E13" s="194">
        <v>0</v>
      </c>
      <c r="F13" s="194">
        <v>0</v>
      </c>
      <c r="G13" s="194">
        <v>0</v>
      </c>
    </row>
    <row r="14" spans="1:7" x14ac:dyDescent="0.25">
      <c r="A14" s="58" t="s">
        <v>485</v>
      </c>
      <c r="B14" s="194">
        <v>352696351.77999997</v>
      </c>
      <c r="C14" s="194">
        <v>373642002.49000001</v>
      </c>
      <c r="D14" s="194">
        <v>338878903.42000002</v>
      </c>
      <c r="E14" s="194">
        <v>431649602.60000002</v>
      </c>
      <c r="F14" s="194">
        <v>445653404.82999998</v>
      </c>
      <c r="G14" s="194">
        <v>354557426.86000001</v>
      </c>
    </row>
    <row r="15" spans="1:7" x14ac:dyDescent="0.25">
      <c r="A15" s="58" t="s">
        <v>561</v>
      </c>
      <c r="B15" s="194">
        <v>9583398.0899999999</v>
      </c>
      <c r="C15" s="194">
        <v>4648835.7300000004</v>
      </c>
      <c r="D15" s="194">
        <v>6127649.1399999997</v>
      </c>
      <c r="E15" s="194">
        <v>7919988.4699999997</v>
      </c>
      <c r="F15" s="194">
        <v>6611577.7599999998</v>
      </c>
      <c r="G15" s="194">
        <v>4840627.7</v>
      </c>
    </row>
    <row r="16" spans="1:7" x14ac:dyDescent="0.25">
      <c r="A16" s="58" t="s">
        <v>487</v>
      </c>
      <c r="B16" s="194">
        <v>0</v>
      </c>
      <c r="C16" s="194">
        <v>0</v>
      </c>
      <c r="D16" s="194">
        <v>0</v>
      </c>
      <c r="E16" s="194">
        <v>0</v>
      </c>
      <c r="F16" s="194">
        <v>0</v>
      </c>
      <c r="G16" s="194">
        <v>0</v>
      </c>
    </row>
    <row r="17" spans="1:7" x14ac:dyDescent="0.25">
      <c r="A17" s="58" t="s">
        <v>562</v>
      </c>
      <c r="B17" s="194">
        <v>0</v>
      </c>
      <c r="C17" s="194">
        <v>34547634.289999999</v>
      </c>
      <c r="D17" s="194">
        <v>23580083.789999999</v>
      </c>
      <c r="E17" s="194">
        <v>42252330.689999998</v>
      </c>
      <c r="F17" s="194">
        <v>0</v>
      </c>
      <c r="G17" s="194">
        <v>0</v>
      </c>
    </row>
    <row r="18" spans="1:7" x14ac:dyDescent="0.25">
      <c r="A18" s="90" t="s">
        <v>563</v>
      </c>
      <c r="B18" s="194">
        <v>0</v>
      </c>
      <c r="C18" s="194">
        <v>0</v>
      </c>
      <c r="D18" s="194">
        <v>0</v>
      </c>
      <c r="E18" s="194">
        <v>2506463.92</v>
      </c>
      <c r="F18" s="194">
        <v>0</v>
      </c>
      <c r="G18" s="194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451</v>
      </c>
      <c r="B20" s="191">
        <f>SUM(B21:B26)</f>
        <v>320015927.69999999</v>
      </c>
      <c r="C20" s="191">
        <f t="shared" ref="C20" si="1">SUM(C21:C26)</f>
        <v>264818412.94999999</v>
      </c>
      <c r="D20" s="191">
        <f>SUM(D21:D26)</f>
        <v>252864811.86000001</v>
      </c>
      <c r="E20" s="191">
        <f>SUM(E21:E26)</f>
        <v>285152153.58999997</v>
      </c>
      <c r="F20" s="191">
        <f t="shared" ref="F20" si="2">SUM(F21:F26)</f>
        <v>366006957.18000001</v>
      </c>
      <c r="G20" s="191">
        <f>SUM(G21:G26)</f>
        <v>305259028.12</v>
      </c>
    </row>
    <row r="21" spans="1:7" x14ac:dyDescent="0.25">
      <c r="A21" s="58" t="s">
        <v>565</v>
      </c>
      <c r="B21" s="194">
        <v>257485958</v>
      </c>
      <c r="C21" s="194">
        <v>264818412.94999999</v>
      </c>
      <c r="D21" s="194">
        <v>252864811.86000001</v>
      </c>
      <c r="E21" s="194">
        <v>285152153.58999997</v>
      </c>
      <c r="F21" s="194">
        <v>334188033.80000001</v>
      </c>
      <c r="G21" s="194">
        <v>262786284.86000001</v>
      </c>
    </row>
    <row r="22" spans="1:7" x14ac:dyDescent="0.25">
      <c r="A22" s="58" t="s">
        <v>566</v>
      </c>
      <c r="B22" s="194">
        <v>0</v>
      </c>
      <c r="C22" s="194">
        <v>0</v>
      </c>
      <c r="D22" s="194">
        <v>0</v>
      </c>
      <c r="E22" s="194"/>
      <c r="F22" s="194">
        <v>5410.44</v>
      </c>
      <c r="G22" s="194">
        <v>0</v>
      </c>
    </row>
    <row r="23" spans="1:7" x14ac:dyDescent="0.25">
      <c r="A23" s="58" t="s">
        <v>492</v>
      </c>
      <c r="B23" s="194">
        <v>0</v>
      </c>
      <c r="C23" s="194">
        <v>0</v>
      </c>
      <c r="D23" s="194">
        <v>0</v>
      </c>
      <c r="E23" s="194">
        <v>0</v>
      </c>
      <c r="F23" s="194">
        <v>0</v>
      </c>
      <c r="G23" s="194"/>
    </row>
    <row r="24" spans="1:7" ht="30" x14ac:dyDescent="0.25">
      <c r="A24" s="59" t="s">
        <v>493</v>
      </c>
      <c r="B24" s="194">
        <v>62529969.700000003</v>
      </c>
      <c r="C24" s="194">
        <v>0</v>
      </c>
      <c r="D24" s="194">
        <v>0</v>
      </c>
      <c r="E24" s="194">
        <v>0</v>
      </c>
      <c r="F24" s="194">
        <v>31813512.940000001</v>
      </c>
      <c r="G24" s="194">
        <v>42472743.259999998</v>
      </c>
    </row>
    <row r="25" spans="1:7" x14ac:dyDescent="0.25">
      <c r="A25" s="59" t="s">
        <v>567</v>
      </c>
      <c r="B25" s="194">
        <v>0</v>
      </c>
      <c r="C25" s="194">
        <v>0</v>
      </c>
      <c r="D25" s="194">
        <v>0</v>
      </c>
      <c r="E25" s="194">
        <v>0</v>
      </c>
      <c r="F25" s="194">
        <v>0</v>
      </c>
      <c r="G25" s="194"/>
    </row>
    <row r="26" spans="1:7" x14ac:dyDescent="0.25">
      <c r="A26" s="76"/>
      <c r="B26" s="194">
        <v>0</v>
      </c>
      <c r="C26" s="194">
        <v>0</v>
      </c>
      <c r="D26" s="194">
        <v>0</v>
      </c>
      <c r="E26" s="194">
        <v>0</v>
      </c>
      <c r="F26" s="194">
        <v>0</v>
      </c>
      <c r="G26" s="194">
        <v>0</v>
      </c>
    </row>
    <row r="27" spans="1:7" x14ac:dyDescent="0.25">
      <c r="A27" s="3" t="s">
        <v>455</v>
      </c>
      <c r="B27" s="191">
        <f>+B28</f>
        <v>0</v>
      </c>
      <c r="C27" s="191">
        <f t="shared" ref="C27:F27" si="3">+C28</f>
        <v>0</v>
      </c>
      <c r="D27" s="191">
        <v>0</v>
      </c>
      <c r="E27" s="191">
        <v>0</v>
      </c>
      <c r="F27" s="191">
        <f t="shared" si="3"/>
        <v>0</v>
      </c>
      <c r="G27" s="194">
        <f>+G28</f>
        <v>0</v>
      </c>
    </row>
    <row r="28" spans="1:7" x14ac:dyDescent="0.25">
      <c r="A28" s="58" t="s">
        <v>290</v>
      </c>
      <c r="B28" s="194">
        <v>0</v>
      </c>
      <c r="C28" s="194">
        <v>0</v>
      </c>
      <c r="D28" s="194">
        <v>0</v>
      </c>
      <c r="E28" s="194">
        <v>0</v>
      </c>
      <c r="F28" s="194">
        <v>0</v>
      </c>
      <c r="G28" s="194">
        <v>0</v>
      </c>
    </row>
    <row r="29" spans="1:7" x14ac:dyDescent="0.25">
      <c r="A29" s="45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495</v>
      </c>
      <c r="B30" s="117">
        <f>B20+B6+B27</f>
        <v>887868983.12999988</v>
      </c>
      <c r="C30" s="117">
        <f t="shared" ref="C30:G30" si="4">C20+C6+C27</f>
        <v>820614263.4000001</v>
      </c>
      <c r="D30" s="117">
        <f t="shared" si="4"/>
        <v>825442923.17999995</v>
      </c>
      <c r="E30" s="117">
        <f t="shared" si="4"/>
        <v>992431621</v>
      </c>
      <c r="F30" s="117">
        <f t="shared" si="4"/>
        <v>1042217041.2</v>
      </c>
      <c r="G30" s="117">
        <f t="shared" si="4"/>
        <v>848931543.72000003</v>
      </c>
    </row>
    <row r="31" spans="1:7" ht="14.45" customHeight="1" x14ac:dyDescent="0.25">
      <c r="A31" s="45"/>
      <c r="B31" s="139"/>
      <c r="C31" s="139"/>
      <c r="D31" s="139"/>
      <c r="E31" s="139"/>
      <c r="F31" s="139"/>
      <c r="G31" s="139"/>
    </row>
    <row r="32" spans="1:7" x14ac:dyDescent="0.25">
      <c r="A32" s="142" t="s">
        <v>292</v>
      </c>
      <c r="B32" s="53"/>
      <c r="C32" s="53"/>
      <c r="D32" s="53"/>
      <c r="E32" s="53"/>
      <c r="F32" s="53"/>
      <c r="G32" s="53"/>
    </row>
    <row r="33" spans="1:7" ht="30" x14ac:dyDescent="0.25">
      <c r="A33" s="140" t="s">
        <v>457</v>
      </c>
      <c r="B33" s="89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</row>
    <row r="34" spans="1:7" ht="30" x14ac:dyDescent="0.25">
      <c r="A34" s="140" t="s">
        <v>294</v>
      </c>
      <c r="B34" s="89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</row>
    <row r="35" spans="1:7" x14ac:dyDescent="0.25">
      <c r="A35" s="53" t="s">
        <v>497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585</v>
      </c>
    </row>
    <row r="39" spans="1:7" x14ac:dyDescent="0.25">
      <c r="A39" t="s">
        <v>586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paperSize="119" scale="70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Q13" sqref="Q13"/>
    </sheetView>
  </sheetViews>
  <sheetFormatPr baseColWidth="10" defaultColWidth="11" defaultRowHeight="15" x14ac:dyDescent="0.25"/>
  <cols>
    <col min="1" max="1" width="62.7109375" customWidth="1"/>
    <col min="2" max="2" width="21.85546875" bestFit="1" customWidth="1"/>
    <col min="3" max="3" width="19.85546875" customWidth="1"/>
    <col min="4" max="4" width="20.85546875" bestFit="1" customWidth="1"/>
    <col min="5" max="5" width="20" customWidth="1"/>
    <col min="6" max="6" width="20.5703125" customWidth="1"/>
    <col min="7" max="7" width="19.5703125" bestFit="1" customWidth="1"/>
  </cols>
  <sheetData>
    <row r="1" spans="1:7" ht="41.1" customHeight="1" x14ac:dyDescent="0.25">
      <c r="A1" s="207" t="s">
        <v>500</v>
      </c>
      <c r="B1" s="199"/>
      <c r="C1" s="199"/>
      <c r="D1" s="199"/>
      <c r="E1" s="199"/>
      <c r="F1" s="199"/>
      <c r="G1" s="200"/>
    </row>
    <row r="2" spans="1:7" x14ac:dyDescent="0.25">
      <c r="A2" s="219" t="str">
        <f>'Formato 1'!A2</f>
        <v>NOMBRE DEL ENTE PÚBLICO (a)</v>
      </c>
      <c r="B2" s="220"/>
      <c r="C2" s="220"/>
      <c r="D2" s="220"/>
      <c r="E2" s="220"/>
      <c r="F2" s="220"/>
      <c r="G2" s="221"/>
    </row>
    <row r="3" spans="1:7" x14ac:dyDescent="0.25">
      <c r="A3" s="216" t="s">
        <v>501</v>
      </c>
      <c r="B3" s="217"/>
      <c r="C3" s="217"/>
      <c r="D3" s="217"/>
      <c r="E3" s="217"/>
      <c r="F3" s="217"/>
      <c r="G3" s="218"/>
    </row>
    <row r="4" spans="1:7" x14ac:dyDescent="0.25">
      <c r="A4" s="216" t="s">
        <v>3</v>
      </c>
      <c r="B4" s="217"/>
      <c r="C4" s="217"/>
      <c r="D4" s="217"/>
      <c r="E4" s="217"/>
      <c r="F4" s="217"/>
      <c r="G4" s="218"/>
    </row>
    <row r="5" spans="1:7" ht="30" x14ac:dyDescent="0.25">
      <c r="A5" s="137" t="s">
        <v>443</v>
      </c>
      <c r="B5" s="7" t="s">
        <v>577</v>
      </c>
      <c r="C5" s="33" t="s">
        <v>578</v>
      </c>
      <c r="D5" s="33" t="s">
        <v>579</v>
      </c>
      <c r="E5" s="33" t="s">
        <v>580</v>
      </c>
      <c r="F5" s="33" t="s">
        <v>581</v>
      </c>
      <c r="G5" s="33" t="s">
        <v>582</v>
      </c>
    </row>
    <row r="6" spans="1:7" ht="15.75" customHeight="1" x14ac:dyDescent="0.25">
      <c r="A6" s="26" t="s">
        <v>462</v>
      </c>
      <c r="B6" s="191">
        <f t="shared" ref="B6:G6" si="0">SUM(B7:B15)</f>
        <v>523700942.17999989</v>
      </c>
      <c r="C6" s="191">
        <f t="shared" si="0"/>
        <v>516635702.09999996</v>
      </c>
      <c r="D6" s="191">
        <f t="shared" si="0"/>
        <v>506047309.06999999</v>
      </c>
      <c r="E6" s="191">
        <f t="shared" si="0"/>
        <v>583973235.33000004</v>
      </c>
      <c r="F6" s="191">
        <f t="shared" si="0"/>
        <v>606089389.44000006</v>
      </c>
      <c r="G6" s="191">
        <f t="shared" si="0"/>
        <v>500195832.78000003</v>
      </c>
    </row>
    <row r="7" spans="1:7" x14ac:dyDescent="0.25">
      <c r="A7" s="58" t="s">
        <v>574</v>
      </c>
      <c r="B7" s="194">
        <v>261188973.33000001</v>
      </c>
      <c r="C7" s="194">
        <v>263839009.44999999</v>
      </c>
      <c r="D7" s="194">
        <v>282840677.99000001</v>
      </c>
      <c r="E7" s="194">
        <v>271192623.75999999</v>
      </c>
      <c r="F7" s="194">
        <v>289291379.61000001</v>
      </c>
      <c r="G7" s="194">
        <v>180298602.47</v>
      </c>
    </row>
    <row r="8" spans="1:7" ht="15.75" customHeight="1" x14ac:dyDescent="0.25">
      <c r="A8" s="58" t="s">
        <v>575</v>
      </c>
      <c r="B8" s="194">
        <v>65680691.109999999</v>
      </c>
      <c r="C8" s="194">
        <v>21659669.399999999</v>
      </c>
      <c r="D8" s="194">
        <v>30518159.030000001</v>
      </c>
      <c r="E8" s="194">
        <v>33093245.960000001</v>
      </c>
      <c r="F8" s="194">
        <v>35424166.979999997</v>
      </c>
      <c r="G8" s="194">
        <v>36448717.640000001</v>
      </c>
    </row>
    <row r="9" spans="1:7" x14ac:dyDescent="0.25">
      <c r="A9" s="58" t="s">
        <v>465</v>
      </c>
      <c r="B9" s="194">
        <v>114771082.09999999</v>
      </c>
      <c r="C9" s="194">
        <v>115576858.28</v>
      </c>
      <c r="D9" s="194">
        <v>114948459.67</v>
      </c>
      <c r="E9" s="194">
        <v>110391617.15000001</v>
      </c>
      <c r="F9" s="194">
        <v>109695131.93000001</v>
      </c>
      <c r="G9" s="194">
        <v>76123433.450000003</v>
      </c>
    </row>
    <row r="10" spans="1:7" x14ac:dyDescent="0.25">
      <c r="A10" s="58" t="s">
        <v>466</v>
      </c>
      <c r="B10" s="194">
        <v>14191829.77</v>
      </c>
      <c r="C10" s="194">
        <v>68421169.030000001</v>
      </c>
      <c r="D10" s="194">
        <v>41666819.479999997</v>
      </c>
      <c r="E10" s="194">
        <v>87117275.629999995</v>
      </c>
      <c r="F10" s="194">
        <v>93499171.370000005</v>
      </c>
      <c r="G10" s="194">
        <v>103663496.03</v>
      </c>
    </row>
    <row r="11" spans="1:7" x14ac:dyDescent="0.25">
      <c r="A11" s="58" t="s">
        <v>576</v>
      </c>
      <c r="B11" s="194">
        <v>1232262.83</v>
      </c>
      <c r="C11" s="194">
        <v>3563769.85</v>
      </c>
      <c r="D11" s="194">
        <v>18015287.449999999</v>
      </c>
      <c r="E11" s="194">
        <v>65193254</v>
      </c>
      <c r="F11" s="194">
        <v>14204670.24</v>
      </c>
      <c r="G11" s="194">
        <v>10191873.890000001</v>
      </c>
    </row>
    <row r="12" spans="1:7" x14ac:dyDescent="0.25">
      <c r="A12" s="58" t="s">
        <v>468</v>
      </c>
      <c r="B12" s="194">
        <v>17867272.379999999</v>
      </c>
      <c r="C12" s="194">
        <v>20639998.149999999</v>
      </c>
      <c r="D12" s="194">
        <v>18057905.449999999</v>
      </c>
      <c r="E12" s="194">
        <v>16985218.829999998</v>
      </c>
      <c r="F12" s="194">
        <v>63974869.310000002</v>
      </c>
      <c r="G12" s="194">
        <v>93469709.299999997</v>
      </c>
    </row>
    <row r="13" spans="1:7" x14ac:dyDescent="0.25">
      <c r="A13" s="59" t="s">
        <v>469</v>
      </c>
      <c r="B13" s="194">
        <v>0</v>
      </c>
      <c r="C13" s="194">
        <v>0</v>
      </c>
      <c r="D13" s="194">
        <v>0</v>
      </c>
      <c r="E13" s="194">
        <v>0</v>
      </c>
      <c r="F13" s="194">
        <v>0</v>
      </c>
      <c r="G13" s="194">
        <v>0</v>
      </c>
    </row>
    <row r="14" spans="1:7" x14ac:dyDescent="0.25">
      <c r="A14" s="58" t="s">
        <v>470</v>
      </c>
      <c r="B14" s="194">
        <v>11962365.4</v>
      </c>
      <c r="C14" s="194">
        <v>13036806.380000001</v>
      </c>
      <c r="D14" s="194">
        <v>0</v>
      </c>
      <c r="E14" s="194">
        <v>0</v>
      </c>
      <c r="F14" s="194">
        <v>0</v>
      </c>
      <c r="G14" s="194">
        <v>0</v>
      </c>
    </row>
    <row r="15" spans="1:7" x14ac:dyDescent="0.25">
      <c r="A15" s="58" t="s">
        <v>471</v>
      </c>
      <c r="B15" s="194">
        <v>36806465.259999998</v>
      </c>
      <c r="C15" s="194">
        <v>9898421.5600000005</v>
      </c>
      <c r="D15" s="194">
        <v>0</v>
      </c>
      <c r="E15" s="194">
        <v>0</v>
      </c>
      <c r="F15" s="194">
        <v>0</v>
      </c>
      <c r="G15" s="194">
        <v>0</v>
      </c>
    </row>
    <row r="16" spans="1:7" x14ac:dyDescent="0.25">
      <c r="A16" s="58"/>
      <c r="B16" s="194"/>
      <c r="C16" s="194"/>
      <c r="D16" s="194"/>
      <c r="E16" s="194"/>
      <c r="F16" s="194"/>
      <c r="G16" s="194"/>
    </row>
    <row r="17" spans="1:7" x14ac:dyDescent="0.25">
      <c r="A17" s="3" t="s">
        <v>472</v>
      </c>
      <c r="B17" s="191">
        <f t="shared" ref="B17:G17" si="1">SUM(B18:B26)</f>
        <v>311269577.60000002</v>
      </c>
      <c r="C17" s="191">
        <f t="shared" si="1"/>
        <v>249395398.69</v>
      </c>
      <c r="D17" s="191">
        <f t="shared" si="1"/>
        <v>346140546.33000004</v>
      </c>
      <c r="E17" s="191">
        <f t="shared" si="1"/>
        <v>248059925.84999996</v>
      </c>
      <c r="F17" s="191">
        <f t="shared" si="1"/>
        <v>232175791.52000001</v>
      </c>
      <c r="G17" s="191">
        <f t="shared" si="1"/>
        <v>401399538.39999998</v>
      </c>
    </row>
    <row r="18" spans="1:7" x14ac:dyDescent="0.25">
      <c r="A18" s="58" t="s">
        <v>574</v>
      </c>
      <c r="B18" s="194">
        <v>2953787.99</v>
      </c>
      <c r="C18" s="194">
        <v>18547826.41</v>
      </c>
      <c r="D18" s="194">
        <v>32669346.059999999</v>
      </c>
      <c r="E18" s="194">
        <v>54883879.719999999</v>
      </c>
      <c r="F18" s="194">
        <v>67314595.150000006</v>
      </c>
      <c r="G18" s="194">
        <v>97373987.530000001</v>
      </c>
    </row>
    <row r="19" spans="1:7" x14ac:dyDescent="0.25">
      <c r="A19" s="58" t="s">
        <v>575</v>
      </c>
      <c r="B19" s="194">
        <v>22890959.699999999</v>
      </c>
      <c r="C19" s="194">
        <v>27677946.469999999</v>
      </c>
      <c r="D19" s="194">
        <v>29902174.940000001</v>
      </c>
      <c r="E19" s="194">
        <v>68510476.849999994</v>
      </c>
      <c r="F19" s="194">
        <v>41412561.799999997</v>
      </c>
      <c r="G19" s="194">
        <v>38137248.329999998</v>
      </c>
    </row>
    <row r="20" spans="1:7" x14ac:dyDescent="0.25">
      <c r="A20" s="58" t="s">
        <v>465</v>
      </c>
      <c r="B20" s="194">
        <v>110244848.29000001</v>
      </c>
      <c r="C20" s="194">
        <v>45942963.479999997</v>
      </c>
      <c r="D20" s="194">
        <v>24620644.82</v>
      </c>
      <c r="E20" s="194">
        <v>33072478.82</v>
      </c>
      <c r="F20" s="194">
        <v>13786138.34</v>
      </c>
      <c r="G20" s="194">
        <v>35508516.880000003</v>
      </c>
    </row>
    <row r="21" spans="1:7" x14ac:dyDescent="0.25">
      <c r="A21" s="58" t="s">
        <v>466</v>
      </c>
      <c r="B21" s="194">
        <v>49906004.020000003</v>
      </c>
      <c r="C21" s="194">
        <v>19984394.920000002</v>
      </c>
      <c r="D21" s="194">
        <v>56181503.119999997</v>
      </c>
      <c r="E21" s="194">
        <v>3430071.07</v>
      </c>
      <c r="F21" s="194">
        <v>7050076.79</v>
      </c>
      <c r="G21" s="194">
        <v>4249711.04</v>
      </c>
    </row>
    <row r="22" spans="1:7" x14ac:dyDescent="0.25">
      <c r="A22" s="59" t="s">
        <v>576</v>
      </c>
      <c r="B22" s="194">
        <v>3371946.2</v>
      </c>
      <c r="C22" s="194">
        <v>13370146.57</v>
      </c>
      <c r="D22" s="194">
        <v>39320566</v>
      </c>
      <c r="E22" s="194">
        <v>15717864</v>
      </c>
      <c r="F22" s="194">
        <v>2028513.79</v>
      </c>
      <c r="G22" s="194">
        <v>50281591.189999998</v>
      </c>
    </row>
    <row r="23" spans="1:7" x14ac:dyDescent="0.25">
      <c r="A23" s="59" t="s">
        <v>468</v>
      </c>
      <c r="B23" s="194">
        <v>109529929.65000001</v>
      </c>
      <c r="C23" s="194">
        <v>114135475.20999999</v>
      </c>
      <c r="D23" s="194">
        <v>148927801.03</v>
      </c>
      <c r="E23" s="194">
        <v>50168276.009999998</v>
      </c>
      <c r="F23" s="194">
        <v>84255691.640000001</v>
      </c>
      <c r="G23" s="194">
        <v>164262626.06</v>
      </c>
    </row>
    <row r="24" spans="1:7" x14ac:dyDescent="0.25">
      <c r="A24" s="59" t="s">
        <v>469</v>
      </c>
      <c r="B24" s="194">
        <v>0</v>
      </c>
      <c r="C24" s="194">
        <v>0</v>
      </c>
      <c r="D24" s="194">
        <v>0</v>
      </c>
      <c r="E24" s="194">
        <v>0</v>
      </c>
      <c r="F24" s="194">
        <v>0</v>
      </c>
      <c r="G24" s="194">
        <v>0</v>
      </c>
    </row>
    <row r="25" spans="1:7" x14ac:dyDescent="0.25">
      <c r="A25" s="59" t="s">
        <v>473</v>
      </c>
      <c r="B25" s="194">
        <v>0</v>
      </c>
      <c r="C25" s="194">
        <v>0</v>
      </c>
      <c r="D25" s="194">
        <v>0</v>
      </c>
      <c r="E25" s="194">
        <v>0</v>
      </c>
      <c r="F25" s="194">
        <v>0</v>
      </c>
      <c r="G25" s="194">
        <v>0</v>
      </c>
    </row>
    <row r="26" spans="1:7" x14ac:dyDescent="0.25">
      <c r="A26" s="59" t="s">
        <v>471</v>
      </c>
      <c r="B26" s="194">
        <v>12372101.75</v>
      </c>
      <c r="C26" s="194">
        <v>9736645.6300000008</v>
      </c>
      <c r="D26" s="194">
        <v>14518510.359999999</v>
      </c>
      <c r="E26" s="194">
        <v>22276879.379999999</v>
      </c>
      <c r="F26" s="194">
        <v>16328214.01</v>
      </c>
      <c r="G26" s="194">
        <v>11585857.369999999</v>
      </c>
    </row>
    <row r="27" spans="1:7" x14ac:dyDescent="0.25">
      <c r="A27" s="45" t="s">
        <v>571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474</v>
      </c>
      <c r="B28" s="117">
        <f>B17+B6</f>
        <v>834970519.77999997</v>
      </c>
      <c r="C28" s="117">
        <f t="shared" ref="C28:G28" si="2">C17+C6</f>
        <v>766031100.78999996</v>
      </c>
      <c r="D28" s="117">
        <f t="shared" si="2"/>
        <v>852187855.4000001</v>
      </c>
      <c r="E28" s="117">
        <f t="shared" si="2"/>
        <v>832033161.18000007</v>
      </c>
      <c r="F28" s="117">
        <f t="shared" si="2"/>
        <v>838265180.96000004</v>
      </c>
      <c r="G28" s="117">
        <f t="shared" si="2"/>
        <v>901595371.18000007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583</v>
      </c>
    </row>
    <row r="32" spans="1:7" x14ac:dyDescent="0.25">
      <c r="A32" t="s">
        <v>584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paperSize="119" scale="70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abSelected="1" zoomScale="75" zoomScaleNormal="75" workbookViewId="0">
      <selection activeCell="L13" sqref="L13"/>
    </sheetView>
  </sheetViews>
  <sheetFormatPr baseColWidth="10" defaultColWidth="11" defaultRowHeight="15" x14ac:dyDescent="0.25"/>
  <cols>
    <col min="1" max="1" width="68.85546875" bestFit="1" customWidth="1"/>
    <col min="2" max="2" width="18.42578125" customWidth="1"/>
    <col min="3" max="3" width="13.5703125" customWidth="1"/>
    <col min="4" max="4" width="15.7109375" customWidth="1"/>
    <col min="5" max="5" width="18.85546875" customWidth="1"/>
    <col min="6" max="6" width="18.5703125" customWidth="1"/>
  </cols>
  <sheetData>
    <row r="1" spans="1:6" ht="41.1" customHeight="1" x14ac:dyDescent="0.25">
      <c r="A1" s="207" t="s">
        <v>504</v>
      </c>
      <c r="B1" s="199"/>
      <c r="C1" s="199"/>
      <c r="D1" s="199"/>
      <c r="E1" s="199"/>
      <c r="F1" s="199"/>
    </row>
    <row r="2" spans="1:6" x14ac:dyDescent="0.25">
      <c r="A2" s="219" t="str">
        <f>'Formato 1'!A2</f>
        <v>NOMBRE DEL ENTE PÚBLICO (a)</v>
      </c>
      <c r="B2" s="220"/>
      <c r="C2" s="220"/>
      <c r="D2" s="220"/>
      <c r="E2" s="220"/>
      <c r="F2" s="221"/>
    </row>
    <row r="3" spans="1:6" x14ac:dyDescent="0.25">
      <c r="A3" s="216" t="s">
        <v>505</v>
      </c>
      <c r="B3" s="217"/>
      <c r="C3" s="217"/>
      <c r="D3" s="217"/>
      <c r="E3" s="217"/>
      <c r="F3" s="218"/>
    </row>
    <row r="4" spans="1:6" ht="30" x14ac:dyDescent="0.25">
      <c r="A4" s="137" t="s">
        <v>443</v>
      </c>
      <c r="B4" s="7" t="s">
        <v>506</v>
      </c>
      <c r="C4" s="33" t="s">
        <v>507</v>
      </c>
      <c r="D4" s="33" t="s">
        <v>508</v>
      </c>
      <c r="E4" s="33" t="s">
        <v>509</v>
      </c>
      <c r="F4" s="33" t="s">
        <v>510</v>
      </c>
    </row>
    <row r="5" spans="1:6" ht="15.75" customHeight="1" x14ac:dyDescent="0.25">
      <c r="A5" s="141" t="s">
        <v>511</v>
      </c>
      <c r="B5" s="146"/>
      <c r="C5" s="146"/>
      <c r="D5" s="146"/>
      <c r="E5" s="146"/>
      <c r="F5" s="146"/>
    </row>
    <row r="6" spans="1:6" ht="30" x14ac:dyDescent="0.25">
      <c r="A6" s="144" t="s">
        <v>512</v>
      </c>
      <c r="B6" s="143"/>
      <c r="C6" s="143"/>
      <c r="D6" s="143"/>
      <c r="E6" s="143"/>
      <c r="F6" s="143"/>
    </row>
    <row r="7" spans="1:6" ht="15.75" customHeight="1" x14ac:dyDescent="0.25">
      <c r="A7" s="144" t="s">
        <v>513</v>
      </c>
      <c r="B7" s="143"/>
      <c r="C7" s="143"/>
      <c r="D7" s="143"/>
      <c r="E7" s="143"/>
      <c r="F7" s="143"/>
    </row>
    <row r="8" spans="1:6" x14ac:dyDescent="0.25">
      <c r="A8" s="145"/>
      <c r="B8" s="143"/>
      <c r="C8" s="143"/>
      <c r="D8" s="143"/>
      <c r="E8" s="143"/>
      <c r="F8" s="143"/>
    </row>
    <row r="9" spans="1:6" x14ac:dyDescent="0.25">
      <c r="A9" s="150" t="s">
        <v>514</v>
      </c>
      <c r="B9" s="143"/>
      <c r="C9" s="143"/>
      <c r="D9" s="143"/>
      <c r="E9" s="143"/>
      <c r="F9" s="143"/>
    </row>
    <row r="10" spans="1:6" x14ac:dyDescent="0.25">
      <c r="A10" s="144" t="s">
        <v>515</v>
      </c>
      <c r="B10" s="153"/>
      <c r="C10" s="153"/>
      <c r="D10" s="153"/>
      <c r="E10" s="153"/>
      <c r="F10" s="153"/>
    </row>
    <row r="11" spans="1:6" x14ac:dyDescent="0.25">
      <c r="A11" s="67" t="s">
        <v>516</v>
      </c>
      <c r="B11" s="153"/>
      <c r="C11" s="153"/>
      <c r="D11" s="153"/>
      <c r="E11" s="153"/>
      <c r="F11" s="153"/>
    </row>
    <row r="12" spans="1:6" ht="9" customHeight="1" x14ac:dyDescent="0.25">
      <c r="A12" s="67" t="s">
        <v>517</v>
      </c>
      <c r="B12" s="153"/>
      <c r="C12" s="153"/>
      <c r="D12" s="153"/>
      <c r="E12" s="153"/>
      <c r="F12" s="153"/>
    </row>
    <row r="13" spans="1:6" ht="219" customHeight="1" x14ac:dyDescent="0.25">
      <c r="A13" s="67" t="s">
        <v>518</v>
      </c>
      <c r="B13" s="153"/>
      <c r="C13" s="153"/>
      <c r="D13" s="153"/>
      <c r="E13" s="153"/>
      <c r="F13" s="197" t="s">
        <v>625</v>
      </c>
    </row>
    <row r="14" spans="1:6" x14ac:dyDescent="0.25">
      <c r="A14" s="144" t="s">
        <v>519</v>
      </c>
      <c r="B14" s="153"/>
      <c r="C14" s="153"/>
      <c r="D14" s="153"/>
      <c r="E14" s="153"/>
      <c r="F14" s="153"/>
    </row>
    <row r="15" spans="1:6" x14ac:dyDescent="0.25">
      <c r="A15" s="67" t="s">
        <v>516</v>
      </c>
      <c r="B15" s="153"/>
      <c r="C15" s="153"/>
      <c r="D15" s="153"/>
      <c r="E15" s="153"/>
      <c r="F15" s="153"/>
    </row>
    <row r="16" spans="1:6" x14ac:dyDescent="0.25">
      <c r="A16" s="67" t="s">
        <v>517</v>
      </c>
      <c r="B16" s="154"/>
      <c r="C16" s="154"/>
      <c r="D16" s="154"/>
      <c r="E16" s="154"/>
      <c r="F16" s="154"/>
    </row>
    <row r="17" spans="1:6" x14ac:dyDescent="0.25">
      <c r="A17" s="67" t="s">
        <v>518</v>
      </c>
      <c r="B17" s="155"/>
      <c r="C17" s="155"/>
      <c r="D17" s="155"/>
      <c r="E17" s="155"/>
      <c r="F17" s="155"/>
    </row>
    <row r="18" spans="1:6" x14ac:dyDescent="0.25">
      <c r="A18" s="144" t="s">
        <v>520</v>
      </c>
      <c r="B18" s="155"/>
      <c r="C18" s="155"/>
      <c r="D18" s="155"/>
      <c r="E18" s="155"/>
      <c r="F18" s="155"/>
    </row>
    <row r="19" spans="1:6" x14ac:dyDescent="0.25">
      <c r="A19" s="144" t="s">
        <v>521</v>
      </c>
      <c r="B19" s="155"/>
      <c r="C19" s="155"/>
      <c r="D19" s="155"/>
      <c r="E19" s="155"/>
      <c r="F19" s="155"/>
    </row>
    <row r="20" spans="1:6" x14ac:dyDescent="0.25">
      <c r="A20" s="144" t="s">
        <v>522</v>
      </c>
      <c r="B20" s="156"/>
      <c r="C20" s="156"/>
      <c r="D20" s="156"/>
      <c r="E20" s="156"/>
      <c r="F20" s="156"/>
    </row>
    <row r="21" spans="1:6" x14ac:dyDescent="0.25">
      <c r="A21" s="144" t="s">
        <v>523</v>
      </c>
      <c r="B21" s="156"/>
      <c r="C21" s="156"/>
      <c r="D21" s="156"/>
      <c r="E21" s="156"/>
      <c r="F21" s="156"/>
    </row>
    <row r="22" spans="1:6" x14ac:dyDescent="0.25">
      <c r="A22" s="144" t="s">
        <v>524</v>
      </c>
      <c r="B22" s="156"/>
      <c r="C22" s="156"/>
      <c r="D22" s="156"/>
      <c r="E22" s="156"/>
      <c r="F22" s="156"/>
    </row>
    <row r="23" spans="1:6" x14ac:dyDescent="0.25">
      <c r="A23" s="144" t="s">
        <v>525</v>
      </c>
      <c r="B23" s="156"/>
      <c r="C23" s="156"/>
      <c r="D23" s="156"/>
      <c r="E23" s="156"/>
      <c r="F23" s="156"/>
    </row>
    <row r="24" spans="1:6" x14ac:dyDescent="0.25">
      <c r="A24" s="144" t="s">
        <v>526</v>
      </c>
      <c r="B24" s="148"/>
      <c r="C24" s="148"/>
      <c r="D24" s="148"/>
      <c r="E24" s="148"/>
      <c r="F24" s="148"/>
    </row>
    <row r="25" spans="1:6" x14ac:dyDescent="0.25">
      <c r="A25" s="144" t="s">
        <v>527</v>
      </c>
      <c r="B25" s="148"/>
      <c r="C25" s="148"/>
      <c r="D25" s="148"/>
      <c r="E25" s="148"/>
      <c r="F25" s="148"/>
    </row>
    <row r="26" spans="1:6" x14ac:dyDescent="0.25">
      <c r="A26" s="145"/>
      <c r="B26" s="149"/>
      <c r="C26" s="149"/>
      <c r="D26" s="149"/>
      <c r="E26" s="149"/>
      <c r="F26" s="149"/>
    </row>
    <row r="27" spans="1:6" ht="14.45" customHeight="1" x14ac:dyDescent="0.25">
      <c r="A27" s="150" t="s">
        <v>528</v>
      </c>
      <c r="B27" s="147"/>
      <c r="C27" s="147"/>
      <c r="D27" s="147"/>
      <c r="E27" s="147"/>
      <c r="F27" s="147"/>
    </row>
    <row r="28" spans="1:6" x14ac:dyDescent="0.25">
      <c r="A28" s="144" t="s">
        <v>529</v>
      </c>
      <c r="B28" s="89"/>
      <c r="C28" s="89"/>
      <c r="D28" s="89"/>
      <c r="E28" s="89"/>
      <c r="F28" s="89"/>
    </row>
    <row r="29" spans="1:6" x14ac:dyDescent="0.25">
      <c r="A29" s="140"/>
      <c r="B29" s="53"/>
      <c r="C29" s="53"/>
      <c r="D29" s="53"/>
      <c r="E29" s="53"/>
      <c r="F29" s="53"/>
    </row>
    <row r="30" spans="1:6" x14ac:dyDescent="0.25">
      <c r="A30" s="151" t="s">
        <v>530</v>
      </c>
      <c r="B30" s="53"/>
      <c r="C30" s="53"/>
      <c r="D30" s="53"/>
      <c r="E30" s="53"/>
      <c r="F30" s="53"/>
    </row>
    <row r="31" spans="1:6" x14ac:dyDescent="0.25">
      <c r="A31" s="152" t="s">
        <v>515</v>
      </c>
      <c r="B31" s="89"/>
      <c r="C31" s="89"/>
      <c r="D31" s="89"/>
      <c r="E31" s="89"/>
      <c r="F31" s="89"/>
    </row>
    <row r="32" spans="1:6" x14ac:dyDescent="0.25">
      <c r="A32" s="152" t="s">
        <v>519</v>
      </c>
      <c r="B32" s="89"/>
      <c r="C32" s="89"/>
      <c r="D32" s="89"/>
      <c r="E32" s="89"/>
      <c r="F32" s="89"/>
    </row>
    <row r="33" spans="1:6" x14ac:dyDescent="0.25">
      <c r="A33" s="152" t="s">
        <v>531</v>
      </c>
      <c r="B33" s="89"/>
      <c r="C33" s="89"/>
      <c r="D33" s="89"/>
      <c r="E33" s="89"/>
      <c r="F33" s="89"/>
    </row>
    <row r="34" spans="1:6" x14ac:dyDescent="0.25">
      <c r="A34" s="140"/>
      <c r="B34" s="53"/>
      <c r="C34" s="53"/>
      <c r="D34" s="53"/>
      <c r="E34" s="53"/>
      <c r="F34" s="53"/>
    </row>
    <row r="35" spans="1:6" x14ac:dyDescent="0.25">
      <c r="A35" s="151" t="s">
        <v>532</v>
      </c>
      <c r="B35" s="53"/>
      <c r="C35" s="53"/>
      <c r="D35" s="53"/>
      <c r="E35" s="53"/>
      <c r="F35" s="53"/>
    </row>
    <row r="36" spans="1:6" x14ac:dyDescent="0.25">
      <c r="A36" s="152" t="s">
        <v>533</v>
      </c>
      <c r="B36" s="53"/>
      <c r="C36" s="53"/>
      <c r="D36" s="53"/>
      <c r="E36" s="53"/>
      <c r="F36" s="53"/>
    </row>
    <row r="37" spans="1:6" x14ac:dyDescent="0.25">
      <c r="A37" s="152" t="s">
        <v>534</v>
      </c>
      <c r="B37" s="53"/>
      <c r="C37" s="53"/>
      <c r="D37" s="53"/>
      <c r="E37" s="53"/>
      <c r="F37" s="53"/>
    </row>
    <row r="38" spans="1:6" x14ac:dyDescent="0.25">
      <c r="A38" s="152" t="s">
        <v>535</v>
      </c>
      <c r="B38" s="53"/>
      <c r="C38" s="53"/>
      <c r="D38" s="53"/>
      <c r="E38" s="53"/>
      <c r="F38" s="53"/>
    </row>
    <row r="39" spans="1:6" x14ac:dyDescent="0.25">
      <c r="A39" s="140"/>
      <c r="B39" s="53"/>
      <c r="C39" s="53"/>
      <c r="D39" s="53"/>
      <c r="E39" s="53"/>
      <c r="F39" s="53"/>
    </row>
    <row r="40" spans="1:6" x14ac:dyDescent="0.25">
      <c r="A40" s="151" t="s">
        <v>536</v>
      </c>
      <c r="B40" s="53"/>
      <c r="C40" s="53"/>
      <c r="D40" s="53"/>
      <c r="E40" s="53"/>
      <c r="F40" s="53"/>
    </row>
    <row r="41" spans="1:6" x14ac:dyDescent="0.25">
      <c r="A41" s="140"/>
      <c r="B41" s="53"/>
      <c r="C41" s="53"/>
      <c r="D41" s="53"/>
      <c r="E41" s="53"/>
      <c r="F41" s="53"/>
    </row>
    <row r="42" spans="1:6" x14ac:dyDescent="0.25">
      <c r="A42" s="151" t="s">
        <v>537</v>
      </c>
      <c r="B42" s="53"/>
      <c r="C42" s="53"/>
      <c r="D42" s="53"/>
      <c r="E42" s="53"/>
      <c r="F42" s="53"/>
    </row>
    <row r="43" spans="1:6" x14ac:dyDescent="0.25">
      <c r="A43" s="152" t="s">
        <v>538</v>
      </c>
      <c r="B43" s="89"/>
      <c r="C43" s="89"/>
      <c r="D43" s="89"/>
      <c r="E43" s="89"/>
      <c r="F43" s="89"/>
    </row>
    <row r="44" spans="1:6" x14ac:dyDescent="0.25">
      <c r="A44" s="152" t="s">
        <v>539</v>
      </c>
      <c r="B44" s="89"/>
      <c r="C44" s="89"/>
      <c r="D44" s="89"/>
      <c r="E44" s="89"/>
      <c r="F44" s="89"/>
    </row>
    <row r="45" spans="1:6" x14ac:dyDescent="0.25">
      <c r="A45" s="152" t="s">
        <v>540</v>
      </c>
      <c r="B45" s="89"/>
      <c r="C45" s="89"/>
      <c r="D45" s="89"/>
      <c r="E45" s="89"/>
      <c r="F45" s="89"/>
    </row>
    <row r="46" spans="1:6" x14ac:dyDescent="0.25">
      <c r="A46" s="140"/>
      <c r="B46" s="53"/>
      <c r="C46" s="53"/>
      <c r="D46" s="53"/>
      <c r="E46" s="53"/>
      <c r="F46" s="53"/>
    </row>
    <row r="47" spans="1:6" ht="30" x14ac:dyDescent="0.25">
      <c r="A47" s="151" t="s">
        <v>541</v>
      </c>
      <c r="B47" s="53"/>
      <c r="C47" s="53"/>
      <c r="D47" s="53"/>
      <c r="E47" s="53"/>
      <c r="F47" s="53"/>
    </row>
    <row r="48" spans="1:6" x14ac:dyDescent="0.25">
      <c r="A48" s="152" t="s">
        <v>539</v>
      </c>
      <c r="B48" s="89"/>
      <c r="C48" s="89"/>
      <c r="D48" s="89"/>
      <c r="E48" s="89"/>
      <c r="F48" s="89"/>
    </row>
    <row r="49" spans="1:6" x14ac:dyDescent="0.25">
      <c r="A49" s="152" t="s">
        <v>540</v>
      </c>
      <c r="B49" s="89"/>
      <c r="C49" s="89"/>
      <c r="D49" s="89"/>
      <c r="E49" s="89"/>
      <c r="F49" s="89"/>
    </row>
    <row r="50" spans="1:6" x14ac:dyDescent="0.25">
      <c r="A50" s="140"/>
      <c r="B50" s="53"/>
      <c r="C50" s="53"/>
      <c r="D50" s="53"/>
      <c r="E50" s="53"/>
      <c r="F50" s="53"/>
    </row>
    <row r="51" spans="1:6" x14ac:dyDescent="0.25">
      <c r="A51" s="151" t="s">
        <v>542</v>
      </c>
      <c r="B51" s="53"/>
      <c r="C51" s="53"/>
      <c r="D51" s="53"/>
      <c r="E51" s="53"/>
      <c r="F51" s="53"/>
    </row>
    <row r="52" spans="1:6" x14ac:dyDescent="0.25">
      <c r="A52" s="152" t="s">
        <v>539</v>
      </c>
      <c r="B52" s="89"/>
      <c r="C52" s="89"/>
      <c r="D52" s="89"/>
      <c r="E52" s="89"/>
      <c r="F52" s="89"/>
    </row>
    <row r="53" spans="1:6" x14ac:dyDescent="0.25">
      <c r="A53" s="152" t="s">
        <v>540</v>
      </c>
      <c r="B53" s="89"/>
      <c r="C53" s="89"/>
      <c r="D53" s="89"/>
      <c r="E53" s="89"/>
      <c r="F53" s="89"/>
    </row>
    <row r="54" spans="1:6" x14ac:dyDescent="0.25">
      <c r="A54" s="152" t="s">
        <v>543</v>
      </c>
      <c r="B54" s="89"/>
      <c r="C54" s="89"/>
      <c r="D54" s="89"/>
      <c r="E54" s="89"/>
      <c r="F54" s="89"/>
    </row>
    <row r="55" spans="1:6" x14ac:dyDescent="0.25">
      <c r="A55" s="140"/>
      <c r="B55" s="53"/>
      <c r="C55" s="53"/>
      <c r="D55" s="53"/>
      <c r="E55" s="53"/>
      <c r="F55" s="53"/>
    </row>
    <row r="56" spans="1:6" x14ac:dyDescent="0.25">
      <c r="A56" s="151" t="s">
        <v>544</v>
      </c>
      <c r="B56" s="53"/>
      <c r="C56" s="53"/>
      <c r="D56" s="53"/>
      <c r="E56" s="53"/>
      <c r="F56" s="53"/>
    </row>
    <row r="57" spans="1:6" x14ac:dyDescent="0.25">
      <c r="A57" s="152" t="s">
        <v>539</v>
      </c>
      <c r="B57" s="89"/>
      <c r="C57" s="89"/>
      <c r="D57" s="89"/>
      <c r="E57" s="89"/>
      <c r="F57" s="89"/>
    </row>
    <row r="58" spans="1:6" x14ac:dyDescent="0.25">
      <c r="A58" s="152" t="s">
        <v>540</v>
      </c>
      <c r="B58" s="89"/>
      <c r="C58" s="89"/>
      <c r="D58" s="89"/>
      <c r="E58" s="89"/>
      <c r="F58" s="89"/>
    </row>
    <row r="59" spans="1:6" x14ac:dyDescent="0.25">
      <c r="A59" s="140"/>
      <c r="B59" s="53"/>
      <c r="C59" s="53"/>
      <c r="D59" s="53"/>
      <c r="E59" s="53"/>
      <c r="F59" s="53"/>
    </row>
    <row r="60" spans="1:6" x14ac:dyDescent="0.25">
      <c r="A60" s="151" t="s">
        <v>545</v>
      </c>
      <c r="B60" s="53"/>
      <c r="C60" s="53"/>
      <c r="D60" s="53"/>
      <c r="E60" s="53"/>
      <c r="F60" s="53"/>
    </row>
    <row r="61" spans="1:6" x14ac:dyDescent="0.25">
      <c r="A61" s="152" t="s">
        <v>546</v>
      </c>
      <c r="B61" s="139"/>
      <c r="C61" s="139"/>
      <c r="D61" s="139"/>
      <c r="E61" s="139"/>
      <c r="F61" s="139"/>
    </row>
    <row r="62" spans="1:6" x14ac:dyDescent="0.25">
      <c r="A62" s="152" t="s">
        <v>547</v>
      </c>
      <c r="B62" s="157"/>
      <c r="C62" s="157"/>
      <c r="D62" s="157"/>
      <c r="E62" s="157"/>
      <c r="F62" s="157"/>
    </row>
    <row r="63" spans="1:6" x14ac:dyDescent="0.25">
      <c r="A63" s="140"/>
      <c r="B63" s="139"/>
      <c r="C63" s="139"/>
      <c r="D63" s="139"/>
      <c r="E63" s="139"/>
      <c r="F63" s="139"/>
    </row>
    <row r="64" spans="1:6" x14ac:dyDescent="0.25">
      <c r="A64" s="151" t="s">
        <v>548</v>
      </c>
      <c r="B64" s="139"/>
      <c r="C64" s="139"/>
      <c r="D64" s="139"/>
      <c r="E64" s="139"/>
      <c r="F64" s="139"/>
    </row>
    <row r="65" spans="1:6" x14ac:dyDescent="0.25">
      <c r="A65" s="152" t="s">
        <v>549</v>
      </c>
      <c r="B65" s="139"/>
      <c r="C65" s="139"/>
      <c r="D65" s="139"/>
      <c r="E65" s="139"/>
      <c r="F65" s="139"/>
    </row>
    <row r="66" spans="1:6" x14ac:dyDescent="0.25">
      <c r="A66" s="152" t="s">
        <v>550</v>
      </c>
      <c r="B66" s="140"/>
      <c r="C66" s="53"/>
      <c r="D66" s="140"/>
      <c r="E66" s="140"/>
      <c r="F66" s="140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paperSize="119" scale="55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24" t="s">
        <v>440</v>
      </c>
      <c r="B1" s="224"/>
      <c r="C1" s="224"/>
      <c r="D1" s="224"/>
      <c r="E1" s="224"/>
      <c r="F1" s="224"/>
      <c r="G1" s="224"/>
    </row>
    <row r="2" spans="1:7" x14ac:dyDescent="0.25">
      <c r="A2" s="126" t="str">
        <f>'Formato 1'!A2</f>
        <v>NOMBRE DEL ENTE PÚBLICO (a)</v>
      </c>
      <c r="B2" s="127"/>
      <c r="C2" s="127"/>
      <c r="D2" s="127"/>
      <c r="E2" s="127"/>
      <c r="F2" s="127"/>
      <c r="G2" s="128"/>
    </row>
    <row r="3" spans="1:7" x14ac:dyDescent="0.25">
      <c r="A3" s="129" t="s">
        <v>441</v>
      </c>
      <c r="B3" s="130"/>
      <c r="C3" s="130"/>
      <c r="D3" s="130"/>
      <c r="E3" s="130"/>
      <c r="F3" s="130"/>
      <c r="G3" s="131"/>
    </row>
    <row r="4" spans="1:7" x14ac:dyDescent="0.25">
      <c r="A4" s="129" t="s">
        <v>3</v>
      </c>
      <c r="B4" s="130"/>
      <c r="C4" s="130"/>
      <c r="D4" s="130"/>
      <c r="E4" s="130"/>
      <c r="F4" s="130"/>
      <c r="G4" s="131"/>
    </row>
    <row r="5" spans="1:7" x14ac:dyDescent="0.25">
      <c r="A5" s="129" t="s">
        <v>442</v>
      </c>
      <c r="B5" s="130"/>
      <c r="C5" s="130"/>
      <c r="D5" s="130"/>
      <c r="E5" s="130"/>
      <c r="F5" s="130"/>
      <c r="G5" s="131"/>
    </row>
    <row r="6" spans="1:7" x14ac:dyDescent="0.25">
      <c r="A6" s="222" t="s">
        <v>443</v>
      </c>
      <c r="B6" s="36">
        <v>2022</v>
      </c>
      <c r="C6" s="222">
        <f>+B6+1</f>
        <v>2023</v>
      </c>
      <c r="D6" s="222">
        <f>+C6+1</f>
        <v>2024</v>
      </c>
      <c r="E6" s="222">
        <f>+D6+1</f>
        <v>2025</v>
      </c>
      <c r="F6" s="222">
        <f>+E6+1</f>
        <v>2026</v>
      </c>
      <c r="G6" s="222">
        <f>+F6+1</f>
        <v>2027</v>
      </c>
    </row>
    <row r="7" spans="1:7" ht="83.25" customHeight="1" x14ac:dyDescent="0.25">
      <c r="A7" s="223"/>
      <c r="B7" s="70" t="s">
        <v>444</v>
      </c>
      <c r="C7" s="223"/>
      <c r="D7" s="223"/>
      <c r="E7" s="223"/>
      <c r="F7" s="223"/>
      <c r="G7" s="223"/>
    </row>
    <row r="8" spans="1:7" ht="30" x14ac:dyDescent="0.25">
      <c r="A8" s="71" t="s">
        <v>445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449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290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292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5" t="s">
        <v>459</v>
      </c>
      <c r="B1" s="225"/>
      <c r="C1" s="225"/>
      <c r="D1" s="225"/>
      <c r="E1" s="225"/>
      <c r="F1" s="225"/>
      <c r="G1" s="225"/>
    </row>
    <row r="2" spans="1:7" x14ac:dyDescent="0.25">
      <c r="A2" s="126" t="str">
        <f>'Formato 1'!A2</f>
        <v>NOMBRE DEL ENTE PÚBLICO (a)</v>
      </c>
      <c r="B2" s="127"/>
      <c r="C2" s="127"/>
      <c r="D2" s="127"/>
      <c r="E2" s="127"/>
      <c r="F2" s="127"/>
      <c r="G2" s="128"/>
    </row>
    <row r="3" spans="1:7" x14ac:dyDescent="0.25">
      <c r="A3" s="111" t="s">
        <v>460</v>
      </c>
      <c r="B3" s="112"/>
      <c r="C3" s="112"/>
      <c r="D3" s="112"/>
      <c r="E3" s="112"/>
      <c r="F3" s="112"/>
      <c r="G3" s="113"/>
    </row>
    <row r="4" spans="1:7" x14ac:dyDescent="0.25">
      <c r="A4" s="111" t="s">
        <v>3</v>
      </c>
      <c r="B4" s="112"/>
      <c r="C4" s="112"/>
      <c r="D4" s="112"/>
      <c r="E4" s="112"/>
      <c r="F4" s="112"/>
      <c r="G4" s="113"/>
    </row>
    <row r="5" spans="1:7" x14ac:dyDescent="0.25">
      <c r="A5" s="111" t="s">
        <v>442</v>
      </c>
      <c r="B5" s="112"/>
      <c r="C5" s="112"/>
      <c r="D5" s="112"/>
      <c r="E5" s="112"/>
      <c r="F5" s="112"/>
      <c r="G5" s="113"/>
    </row>
    <row r="6" spans="1:7" x14ac:dyDescent="0.25">
      <c r="A6" s="226" t="s">
        <v>461</v>
      </c>
      <c r="B6" s="36">
        <v>2022</v>
      </c>
      <c r="C6" s="222">
        <f>+B6+1</f>
        <v>2023</v>
      </c>
      <c r="D6" s="222">
        <f>+C6+1</f>
        <v>2024</v>
      </c>
      <c r="E6" s="222">
        <f>+D6+1</f>
        <v>2025</v>
      </c>
      <c r="F6" s="222">
        <f>+E6+1</f>
        <v>2026</v>
      </c>
      <c r="G6" s="222">
        <f>+F6+1</f>
        <v>2027</v>
      </c>
    </row>
    <row r="7" spans="1:7" ht="57.75" customHeight="1" x14ac:dyDescent="0.25">
      <c r="A7" s="227"/>
      <c r="B7" s="37" t="s">
        <v>444</v>
      </c>
      <c r="C7" s="223"/>
      <c r="D7" s="223"/>
      <c r="E7" s="223"/>
      <c r="F7" s="223"/>
      <c r="G7" s="223"/>
    </row>
    <row r="8" spans="1:7" x14ac:dyDescent="0.25">
      <c r="A8" s="26" t="s">
        <v>462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5" t="s">
        <v>475</v>
      </c>
      <c r="B1" s="225"/>
      <c r="C1" s="225"/>
      <c r="D1" s="225"/>
      <c r="E1" s="225"/>
      <c r="F1" s="225"/>
      <c r="G1" s="225"/>
    </row>
    <row r="2" spans="1:7" x14ac:dyDescent="0.25">
      <c r="A2" s="126" t="str">
        <f>'Formato 1'!A2</f>
        <v>NOMBRE DEL ENTE PÚBLICO (a)</v>
      </c>
      <c r="B2" s="127"/>
      <c r="C2" s="127"/>
      <c r="D2" s="127"/>
      <c r="E2" s="127"/>
      <c r="F2" s="127"/>
      <c r="G2" s="128"/>
    </row>
    <row r="3" spans="1:7" x14ac:dyDescent="0.25">
      <c r="A3" s="111" t="s">
        <v>476</v>
      </c>
      <c r="B3" s="112"/>
      <c r="C3" s="112"/>
      <c r="D3" s="112"/>
      <c r="E3" s="112"/>
      <c r="F3" s="112"/>
      <c r="G3" s="113"/>
    </row>
    <row r="4" spans="1:7" x14ac:dyDescent="0.25">
      <c r="A4" s="114" t="s">
        <v>3</v>
      </c>
      <c r="B4" s="115"/>
      <c r="C4" s="115"/>
      <c r="D4" s="115"/>
      <c r="E4" s="115"/>
      <c r="F4" s="115"/>
      <c r="G4" s="116"/>
    </row>
    <row r="5" spans="1:7" x14ac:dyDescent="0.25">
      <c r="A5" s="229" t="s">
        <v>443</v>
      </c>
      <c r="B5" s="230">
        <v>2017</v>
      </c>
      <c r="C5" s="230">
        <f>+B5+1</f>
        <v>2018</v>
      </c>
      <c r="D5" s="230">
        <f>+C5+1</f>
        <v>2019</v>
      </c>
      <c r="E5" s="230">
        <f>+D5+1</f>
        <v>2020</v>
      </c>
      <c r="F5" s="230">
        <f>+E5+1</f>
        <v>2021</v>
      </c>
      <c r="G5" s="36">
        <f>+F5+1</f>
        <v>2022</v>
      </c>
    </row>
    <row r="6" spans="1:7" ht="32.25" x14ac:dyDescent="0.25">
      <c r="A6" s="206"/>
      <c r="B6" s="231"/>
      <c r="C6" s="231"/>
      <c r="D6" s="231"/>
      <c r="E6" s="231"/>
      <c r="F6" s="231"/>
      <c r="G6" s="37" t="s">
        <v>477</v>
      </c>
    </row>
    <row r="7" spans="1:7" x14ac:dyDescent="0.25">
      <c r="A7" s="62" t="s">
        <v>445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479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489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290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292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8" t="s">
        <v>498</v>
      </c>
      <c r="B39" s="228"/>
      <c r="C39" s="228"/>
      <c r="D39" s="228"/>
      <c r="E39" s="228"/>
      <c r="F39" s="228"/>
      <c r="G39" s="228"/>
    </row>
    <row r="40" spans="1:7" x14ac:dyDescent="0.25">
      <c r="A40" s="228" t="s">
        <v>499</v>
      </c>
      <c r="B40" s="228"/>
      <c r="C40" s="228"/>
      <c r="D40" s="228"/>
      <c r="E40" s="228"/>
      <c r="F40" s="228"/>
      <c r="G40" s="22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5" t="s">
        <v>500</v>
      </c>
      <c r="B1" s="225"/>
      <c r="C1" s="225"/>
      <c r="D1" s="225"/>
      <c r="E1" s="225"/>
      <c r="F1" s="225"/>
      <c r="G1" s="225"/>
    </row>
    <row r="2" spans="1:7" x14ac:dyDescent="0.25">
      <c r="A2" s="126" t="str">
        <f>'Formato 1'!A2</f>
        <v>NOMBRE DEL ENTE PÚBLICO (a)</v>
      </c>
      <c r="B2" s="127"/>
      <c r="C2" s="127"/>
      <c r="D2" s="127"/>
      <c r="E2" s="127"/>
      <c r="F2" s="127"/>
      <c r="G2" s="128"/>
    </row>
    <row r="3" spans="1:7" x14ac:dyDescent="0.25">
      <c r="A3" s="111" t="s">
        <v>501</v>
      </c>
      <c r="B3" s="112"/>
      <c r="C3" s="112"/>
      <c r="D3" s="112"/>
      <c r="E3" s="112"/>
      <c r="F3" s="112"/>
      <c r="G3" s="113"/>
    </row>
    <row r="4" spans="1:7" x14ac:dyDescent="0.25">
      <c r="A4" s="114" t="s">
        <v>3</v>
      </c>
      <c r="B4" s="115"/>
      <c r="C4" s="115"/>
      <c r="D4" s="115"/>
      <c r="E4" s="115"/>
      <c r="F4" s="115"/>
      <c r="G4" s="116"/>
    </row>
    <row r="5" spans="1:7" x14ac:dyDescent="0.25">
      <c r="A5" s="232" t="s">
        <v>461</v>
      </c>
      <c r="B5" s="230">
        <v>2017</v>
      </c>
      <c r="C5" s="230">
        <f>+B5+1</f>
        <v>2018</v>
      </c>
      <c r="D5" s="230">
        <f>+C5+1</f>
        <v>2019</v>
      </c>
      <c r="E5" s="230">
        <f>+D5+1</f>
        <v>2020</v>
      </c>
      <c r="F5" s="230">
        <f>+E5+1</f>
        <v>2021</v>
      </c>
      <c r="G5" s="36">
        <v>2022</v>
      </c>
    </row>
    <row r="6" spans="1:7" ht="48.75" customHeight="1" x14ac:dyDescent="0.25">
      <c r="A6" s="233"/>
      <c r="B6" s="231"/>
      <c r="C6" s="231"/>
      <c r="D6" s="231"/>
      <c r="E6" s="231"/>
      <c r="F6" s="231"/>
      <c r="G6" s="37" t="s">
        <v>502</v>
      </c>
    </row>
    <row r="7" spans="1:7" x14ac:dyDescent="0.25">
      <c r="A7" s="26" t="s">
        <v>462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8" t="s">
        <v>498</v>
      </c>
      <c r="B32" s="228"/>
      <c r="C32" s="228"/>
      <c r="D32" s="228"/>
      <c r="E32" s="228"/>
      <c r="F32" s="228"/>
      <c r="G32" s="228"/>
    </row>
    <row r="33" spans="1:7" x14ac:dyDescent="0.25">
      <c r="A33" s="228" t="s">
        <v>499</v>
      </c>
      <c r="B33" s="228"/>
      <c r="C33" s="228"/>
      <c r="D33" s="228"/>
      <c r="E33" s="228"/>
      <c r="F33" s="228"/>
      <c r="G33" s="22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34" t="s">
        <v>504</v>
      </c>
      <c r="B1" s="234"/>
      <c r="C1" s="234"/>
      <c r="D1" s="234"/>
      <c r="E1" s="234"/>
      <c r="F1" s="234"/>
    </row>
    <row r="2" spans="1:6" ht="20.100000000000001" customHeight="1" x14ac:dyDescent="0.25">
      <c r="A2" s="108" t="str">
        <f>'Formato 1'!A2</f>
        <v>NOMBRE DEL ENTE PÚBLICO (a)</v>
      </c>
      <c r="B2" s="132"/>
      <c r="C2" s="132"/>
      <c r="D2" s="132"/>
      <c r="E2" s="132"/>
      <c r="F2" s="133"/>
    </row>
    <row r="3" spans="1:6" ht="29.25" customHeight="1" x14ac:dyDescent="0.25">
      <c r="A3" s="134" t="s">
        <v>505</v>
      </c>
      <c r="B3" s="135"/>
      <c r="C3" s="135"/>
      <c r="D3" s="135"/>
      <c r="E3" s="135"/>
      <c r="F3" s="136"/>
    </row>
    <row r="4" spans="1:6" ht="35.25" customHeight="1" x14ac:dyDescent="0.25">
      <c r="A4" s="119"/>
      <c r="B4" s="119" t="s">
        <v>506</v>
      </c>
      <c r="C4" s="119" t="s">
        <v>507</v>
      </c>
      <c r="D4" s="119" t="s">
        <v>508</v>
      </c>
      <c r="E4" s="119" t="s">
        <v>509</v>
      </c>
      <c r="F4" s="119" t="s">
        <v>510</v>
      </c>
    </row>
    <row r="5" spans="1:6" ht="12.75" customHeight="1" x14ac:dyDescent="0.25">
      <c r="A5" s="18" t="s">
        <v>511</v>
      </c>
      <c r="B5" s="53"/>
      <c r="C5" s="53"/>
      <c r="D5" s="53"/>
      <c r="E5" s="53"/>
      <c r="F5" s="53"/>
    </row>
    <row r="6" spans="1:6" ht="30" x14ac:dyDescent="0.25">
      <c r="A6" s="59" t="s">
        <v>512</v>
      </c>
      <c r="B6" s="60"/>
      <c r="C6" s="60"/>
      <c r="D6" s="60"/>
      <c r="E6" s="60"/>
      <c r="F6" s="60"/>
    </row>
    <row r="7" spans="1:6" ht="15" x14ac:dyDescent="0.25">
      <c r="A7" s="59" t="s">
        <v>513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514</v>
      </c>
      <c r="B9" s="45"/>
      <c r="C9" s="45"/>
      <c r="D9" s="45"/>
      <c r="E9" s="45"/>
      <c r="F9" s="45"/>
    </row>
    <row r="10" spans="1:6" ht="15" x14ac:dyDescent="0.25">
      <c r="A10" s="59" t="s">
        <v>515</v>
      </c>
      <c r="B10" s="60"/>
      <c r="C10" s="60"/>
      <c r="D10" s="60"/>
      <c r="E10" s="60"/>
      <c r="F10" s="60"/>
    </row>
    <row r="11" spans="1:6" ht="15" x14ac:dyDescent="0.25">
      <c r="A11" s="79" t="s">
        <v>516</v>
      </c>
      <c r="B11" s="60"/>
      <c r="C11" s="60"/>
      <c r="D11" s="60"/>
      <c r="E11" s="60"/>
      <c r="F11" s="60"/>
    </row>
    <row r="12" spans="1:6" ht="15" x14ac:dyDescent="0.25">
      <c r="A12" s="79" t="s">
        <v>517</v>
      </c>
      <c r="B12" s="60"/>
      <c r="C12" s="60"/>
      <c r="D12" s="60"/>
      <c r="E12" s="60"/>
      <c r="F12" s="60"/>
    </row>
    <row r="13" spans="1:6" ht="15" x14ac:dyDescent="0.25">
      <c r="A13" s="79" t="s">
        <v>518</v>
      </c>
      <c r="B13" s="60"/>
      <c r="C13" s="60"/>
      <c r="D13" s="60"/>
      <c r="E13" s="60"/>
      <c r="F13" s="60"/>
    </row>
    <row r="14" spans="1:6" ht="15" x14ac:dyDescent="0.25">
      <c r="A14" s="59" t="s">
        <v>519</v>
      </c>
      <c r="B14" s="60"/>
      <c r="C14" s="60"/>
      <c r="D14" s="60"/>
      <c r="E14" s="60"/>
      <c r="F14" s="60"/>
    </row>
    <row r="15" spans="1:6" ht="15" x14ac:dyDescent="0.25">
      <c r="A15" s="79" t="s">
        <v>516</v>
      </c>
      <c r="B15" s="60"/>
      <c r="C15" s="60"/>
      <c r="D15" s="60"/>
      <c r="E15" s="60"/>
      <c r="F15" s="60"/>
    </row>
    <row r="16" spans="1:6" ht="15" x14ac:dyDescent="0.25">
      <c r="A16" s="79" t="s">
        <v>517</v>
      </c>
      <c r="B16" s="60"/>
      <c r="C16" s="60"/>
      <c r="D16" s="60"/>
      <c r="E16" s="60"/>
      <c r="F16" s="60"/>
    </row>
    <row r="17" spans="1:6" ht="15" x14ac:dyDescent="0.25">
      <c r="A17" s="79" t="s">
        <v>518</v>
      </c>
      <c r="B17" s="60"/>
      <c r="C17" s="60"/>
      <c r="D17" s="60"/>
      <c r="E17" s="60"/>
      <c r="F17" s="60"/>
    </row>
    <row r="18" spans="1:6" ht="15" x14ac:dyDescent="0.25">
      <c r="A18" s="59" t="s">
        <v>520</v>
      </c>
      <c r="B18" s="120"/>
      <c r="C18" s="60"/>
      <c r="D18" s="60"/>
      <c r="E18" s="60"/>
      <c r="F18" s="60"/>
    </row>
    <row r="19" spans="1:6" ht="15" x14ac:dyDescent="0.25">
      <c r="A19" s="59" t="s">
        <v>521</v>
      </c>
      <c r="B19" s="60"/>
      <c r="C19" s="60"/>
      <c r="D19" s="60"/>
      <c r="E19" s="60"/>
      <c r="F19" s="60"/>
    </row>
    <row r="20" spans="1:6" ht="30" x14ac:dyDescent="0.25">
      <c r="A20" s="59" t="s">
        <v>522</v>
      </c>
      <c r="B20" s="121"/>
      <c r="C20" s="121"/>
      <c r="D20" s="121"/>
      <c r="E20" s="121"/>
      <c r="F20" s="121"/>
    </row>
    <row r="21" spans="1:6" ht="30" x14ac:dyDescent="0.25">
      <c r="A21" s="59" t="s">
        <v>523</v>
      </c>
      <c r="B21" s="121"/>
      <c r="C21" s="121"/>
      <c r="D21" s="121"/>
      <c r="E21" s="121"/>
      <c r="F21" s="121"/>
    </row>
    <row r="22" spans="1:6" ht="30" x14ac:dyDescent="0.25">
      <c r="A22" s="59" t="s">
        <v>524</v>
      </c>
      <c r="B22" s="121"/>
      <c r="C22" s="121"/>
      <c r="D22" s="121"/>
      <c r="E22" s="121"/>
      <c r="F22" s="121"/>
    </row>
    <row r="23" spans="1:6" ht="15" x14ac:dyDescent="0.25">
      <c r="A23" s="59" t="s">
        <v>525</v>
      </c>
      <c r="B23" s="121"/>
      <c r="C23" s="121"/>
      <c r="D23" s="121"/>
      <c r="E23" s="121"/>
      <c r="F23" s="121"/>
    </row>
    <row r="24" spans="1:6" ht="15" x14ac:dyDescent="0.25">
      <c r="A24" s="59" t="s">
        <v>526</v>
      </c>
      <c r="B24" s="122"/>
      <c r="C24" s="60"/>
      <c r="D24" s="60"/>
      <c r="E24" s="60"/>
      <c r="F24" s="60"/>
    </row>
    <row r="25" spans="1:6" ht="15" x14ac:dyDescent="0.25">
      <c r="A25" s="59" t="s">
        <v>527</v>
      </c>
      <c r="B25" s="122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528</v>
      </c>
      <c r="B27" s="45"/>
      <c r="C27" s="45"/>
      <c r="D27" s="45"/>
      <c r="E27" s="45"/>
      <c r="F27" s="45"/>
    </row>
    <row r="28" spans="1:6" ht="15" x14ac:dyDescent="0.25">
      <c r="A28" s="59" t="s">
        <v>529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530</v>
      </c>
      <c r="B30" s="45"/>
      <c r="C30" s="45"/>
      <c r="D30" s="45"/>
      <c r="E30" s="45"/>
      <c r="F30" s="45"/>
    </row>
    <row r="31" spans="1:6" ht="15" x14ac:dyDescent="0.25">
      <c r="A31" s="59" t="s">
        <v>515</v>
      </c>
      <c r="B31" s="60"/>
      <c r="C31" s="60"/>
      <c r="D31" s="60"/>
      <c r="E31" s="60"/>
      <c r="F31" s="60"/>
    </row>
    <row r="32" spans="1:6" ht="15" x14ac:dyDescent="0.25">
      <c r="A32" s="59" t="s">
        <v>519</v>
      </c>
      <c r="B32" s="60"/>
      <c r="C32" s="60"/>
      <c r="D32" s="60"/>
      <c r="E32" s="60"/>
      <c r="F32" s="60"/>
    </row>
    <row r="33" spans="1:6" ht="15" x14ac:dyDescent="0.25">
      <c r="A33" s="59" t="s">
        <v>531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532</v>
      </c>
      <c r="B35" s="45"/>
      <c r="C35" s="45"/>
      <c r="D35" s="45"/>
      <c r="E35" s="45"/>
      <c r="F35" s="45"/>
    </row>
    <row r="36" spans="1:6" ht="15" x14ac:dyDescent="0.25">
      <c r="A36" s="59" t="s">
        <v>533</v>
      </c>
      <c r="B36" s="60"/>
      <c r="C36" s="60"/>
      <c r="D36" s="60"/>
      <c r="E36" s="60"/>
      <c r="F36" s="60"/>
    </row>
    <row r="37" spans="1:6" ht="15" x14ac:dyDescent="0.25">
      <c r="A37" s="59" t="s">
        <v>534</v>
      </c>
      <c r="B37" s="60"/>
      <c r="C37" s="60"/>
      <c r="D37" s="60"/>
      <c r="E37" s="60"/>
      <c r="F37" s="60"/>
    </row>
    <row r="38" spans="1:6" ht="15" x14ac:dyDescent="0.25">
      <c r="A38" s="59" t="s">
        <v>535</v>
      </c>
      <c r="B38" s="122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536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537</v>
      </c>
      <c r="B42" s="45"/>
      <c r="C42" s="45"/>
      <c r="D42" s="45"/>
      <c r="E42" s="45"/>
      <c r="F42" s="45"/>
    </row>
    <row r="43" spans="1:6" ht="15" x14ac:dyDescent="0.25">
      <c r="A43" s="59" t="s">
        <v>538</v>
      </c>
      <c r="B43" s="60"/>
      <c r="C43" s="60"/>
      <c r="D43" s="60"/>
      <c r="E43" s="60"/>
      <c r="F43" s="60"/>
    </row>
    <row r="44" spans="1:6" ht="15" x14ac:dyDescent="0.25">
      <c r="A44" s="59" t="s">
        <v>539</v>
      </c>
      <c r="B44" s="60"/>
      <c r="C44" s="60"/>
      <c r="D44" s="60"/>
      <c r="E44" s="60"/>
      <c r="F44" s="60"/>
    </row>
    <row r="45" spans="1:6" ht="15" x14ac:dyDescent="0.25">
      <c r="A45" s="59" t="s">
        <v>540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541</v>
      </c>
      <c r="B47" s="45"/>
      <c r="C47" s="45"/>
      <c r="D47" s="45"/>
      <c r="E47" s="45"/>
      <c r="F47" s="45"/>
    </row>
    <row r="48" spans="1:6" ht="15" x14ac:dyDescent="0.25">
      <c r="A48" s="59" t="s">
        <v>539</v>
      </c>
      <c r="B48" s="121"/>
      <c r="C48" s="121"/>
      <c r="D48" s="121"/>
      <c r="E48" s="121"/>
      <c r="F48" s="121"/>
    </row>
    <row r="49" spans="1:6" ht="15" x14ac:dyDescent="0.25">
      <c r="A49" s="59" t="s">
        <v>540</v>
      </c>
      <c r="B49" s="121"/>
      <c r="C49" s="121"/>
      <c r="D49" s="121"/>
      <c r="E49" s="121"/>
      <c r="F49" s="121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542</v>
      </c>
      <c r="B51" s="45"/>
      <c r="C51" s="45"/>
      <c r="D51" s="45"/>
      <c r="E51" s="45"/>
      <c r="F51" s="45"/>
    </row>
    <row r="52" spans="1:6" ht="15" x14ac:dyDescent="0.25">
      <c r="A52" s="59" t="s">
        <v>539</v>
      </c>
      <c r="B52" s="60"/>
      <c r="C52" s="60"/>
      <c r="D52" s="60"/>
      <c r="E52" s="60"/>
      <c r="F52" s="60"/>
    </row>
    <row r="53" spans="1:6" ht="15" x14ac:dyDescent="0.25">
      <c r="A53" s="59" t="s">
        <v>540</v>
      </c>
      <c r="B53" s="60"/>
      <c r="C53" s="60"/>
      <c r="D53" s="60"/>
      <c r="E53" s="60"/>
      <c r="F53" s="60"/>
    </row>
    <row r="54" spans="1:6" ht="15" x14ac:dyDescent="0.25">
      <c r="A54" s="59" t="s">
        <v>543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544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539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540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545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546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547</v>
      </c>
      <c r="B62" s="122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548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549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550</v>
      </c>
      <c r="B66" s="60"/>
      <c r="C66" s="60"/>
      <c r="D66" s="60"/>
      <c r="E66" s="60"/>
      <c r="F66" s="60"/>
    </row>
    <row r="67" spans="1:6" ht="20.100000000000001" customHeight="1" x14ac:dyDescent="0.25">
      <c r="A67" s="118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4"/>
  <sheetViews>
    <sheetView showGridLines="0" topLeftCell="A22" zoomScale="75" zoomScaleNormal="75" workbookViewId="0">
      <selection activeCell="A50" sqref="A50"/>
    </sheetView>
  </sheetViews>
  <sheetFormatPr baseColWidth="10" defaultColWidth="11" defaultRowHeight="15" x14ac:dyDescent="0.25"/>
  <cols>
    <col min="1" max="1" width="55" customWidth="1"/>
    <col min="2" max="2" width="19.140625" customWidth="1"/>
    <col min="3" max="3" width="15.140625" customWidth="1"/>
    <col min="4" max="4" width="14.7109375" customWidth="1"/>
    <col min="5" max="5" width="17.85546875" customWidth="1"/>
    <col min="6" max="6" width="15.42578125" customWidth="1"/>
    <col min="7" max="7" width="14.5703125" customWidth="1"/>
    <col min="8" max="8" width="20.28515625" customWidth="1"/>
  </cols>
  <sheetData>
    <row r="1" spans="1:8" ht="27.75" customHeight="1" x14ac:dyDescent="0.25">
      <c r="A1" s="198" t="s">
        <v>123</v>
      </c>
      <c r="B1" s="199"/>
      <c r="C1" s="199"/>
      <c r="D1" s="199"/>
      <c r="E1" s="199"/>
      <c r="F1" s="199"/>
      <c r="G1" s="199"/>
      <c r="H1" s="200"/>
    </row>
    <row r="2" spans="1:8" x14ac:dyDescent="0.25">
      <c r="A2" s="108" t="str">
        <f>'Formato 1'!A2</f>
        <v>NOMBRE DEL ENTE PÚBLICO (a)</v>
      </c>
      <c r="B2" s="109"/>
      <c r="C2" s="109"/>
      <c r="D2" s="109"/>
      <c r="E2" s="109"/>
      <c r="F2" s="109"/>
      <c r="G2" s="109"/>
      <c r="H2" s="110"/>
    </row>
    <row r="3" spans="1:8" ht="15" customHeight="1" x14ac:dyDescent="0.25">
      <c r="A3" s="111" t="s">
        <v>124</v>
      </c>
      <c r="B3" s="112"/>
      <c r="C3" s="112"/>
      <c r="D3" s="112"/>
      <c r="E3" s="112"/>
      <c r="F3" s="112"/>
      <c r="G3" s="112"/>
      <c r="H3" s="113"/>
    </row>
    <row r="4" spans="1:8" ht="15" customHeight="1" x14ac:dyDescent="0.25">
      <c r="A4" s="111" t="str">
        <f>'Formato 1'!A4</f>
        <v>Al 31 de Diciembre de 2023 y al 31 de Diciembre de 2024 (b)</v>
      </c>
      <c r="B4" s="112"/>
      <c r="C4" s="112"/>
      <c r="D4" s="112"/>
      <c r="E4" s="112"/>
      <c r="F4" s="112"/>
      <c r="G4" s="112"/>
      <c r="H4" s="113"/>
    </row>
    <row r="5" spans="1:8" x14ac:dyDescent="0.25">
      <c r="A5" s="114" t="s">
        <v>3</v>
      </c>
      <c r="B5" s="115"/>
      <c r="C5" s="115"/>
      <c r="D5" s="115"/>
      <c r="E5" s="115"/>
      <c r="F5" s="115"/>
      <c r="G5" s="115"/>
      <c r="H5" s="116"/>
    </row>
    <row r="6" spans="1:8" ht="41.45" customHeight="1" x14ac:dyDescent="0.25">
      <c r="A6" s="5" t="s">
        <v>125</v>
      </c>
      <c r="B6" s="6" t="s">
        <v>589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100"/>
      <c r="B7" s="101"/>
      <c r="C7" s="101"/>
      <c r="D7" s="101"/>
      <c r="E7" s="101"/>
      <c r="F7" s="101"/>
      <c r="G7" s="101"/>
      <c r="H7" s="101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7961922.6799999997</v>
      </c>
      <c r="E8" s="4">
        <f t="shared" si="0"/>
        <v>0</v>
      </c>
      <c r="F8" s="4">
        <f t="shared" si="0"/>
        <v>-7961922.6799999997</v>
      </c>
      <c r="G8" s="4">
        <f t="shared" si="0"/>
        <v>6482770.0599999996</v>
      </c>
      <c r="H8" s="4">
        <f t="shared" si="0"/>
        <v>0</v>
      </c>
    </row>
    <row r="9" spans="1:8" ht="15.75" customHeight="1" x14ac:dyDescent="0.25">
      <c r="A9" s="102" t="s">
        <v>133</v>
      </c>
      <c r="B9" s="47">
        <f t="shared" ref="B9:H9" si="1">SUM(B10:B12)</f>
        <v>0</v>
      </c>
      <c r="C9" s="47">
        <f t="shared" si="1"/>
        <v>0</v>
      </c>
      <c r="D9" s="47">
        <f t="shared" si="1"/>
        <v>7961922.6799999997</v>
      </c>
      <c r="E9" s="47">
        <f t="shared" si="1"/>
        <v>0</v>
      </c>
      <c r="F9" s="47">
        <f t="shared" si="1"/>
        <v>-7961922.6799999997</v>
      </c>
      <c r="G9" s="47">
        <f t="shared" si="1"/>
        <v>6482770.0599999996</v>
      </c>
      <c r="H9" s="47">
        <f t="shared" si="1"/>
        <v>0</v>
      </c>
    </row>
    <row r="10" spans="1:8" ht="17.25" customHeight="1" x14ac:dyDescent="0.25">
      <c r="A10" s="103" t="s">
        <v>134</v>
      </c>
      <c r="B10" s="104">
        <v>0</v>
      </c>
      <c r="C10" s="47">
        <v>0</v>
      </c>
      <c r="D10" s="162">
        <v>7961922.6799999997</v>
      </c>
      <c r="E10" s="104">
        <v>0</v>
      </c>
      <c r="F10" s="163">
        <f>B10+C10-D10+E10</f>
        <v>-7961922.6799999997</v>
      </c>
      <c r="G10" s="162">
        <v>6482770.0599999996</v>
      </c>
      <c r="H10" s="104">
        <v>0</v>
      </c>
    </row>
    <row r="11" spans="1:8" x14ac:dyDescent="0.25">
      <c r="A11" s="103" t="s">
        <v>135</v>
      </c>
      <c r="B11" s="104">
        <v>0</v>
      </c>
      <c r="C11" s="47">
        <v>0</v>
      </c>
      <c r="D11" s="104">
        <v>0</v>
      </c>
      <c r="E11" s="104">
        <v>0</v>
      </c>
      <c r="F11" s="104">
        <v>0</v>
      </c>
      <c r="G11" s="47">
        <v>0</v>
      </c>
      <c r="H11" s="47">
        <v>0</v>
      </c>
    </row>
    <row r="12" spans="1:8" ht="16.5" customHeight="1" x14ac:dyDescent="0.25">
      <c r="A12" s="103" t="s">
        <v>136</v>
      </c>
      <c r="B12" s="104">
        <v>0</v>
      </c>
      <c r="C12" s="47">
        <v>0</v>
      </c>
      <c r="D12" s="104">
        <v>0</v>
      </c>
      <c r="E12" s="104">
        <v>0</v>
      </c>
      <c r="F12" s="104">
        <v>0</v>
      </c>
      <c r="G12" s="47">
        <v>0</v>
      </c>
      <c r="H12" s="47">
        <v>0</v>
      </c>
    </row>
    <row r="13" spans="1:8" x14ac:dyDescent="0.25">
      <c r="A13" s="102" t="s">
        <v>137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3" t="s">
        <v>138</v>
      </c>
      <c r="B14" s="104">
        <v>0</v>
      </c>
      <c r="C14" s="47">
        <v>0</v>
      </c>
      <c r="D14" s="104">
        <v>0</v>
      </c>
      <c r="E14" s="104">
        <v>0</v>
      </c>
      <c r="F14" s="104">
        <v>0</v>
      </c>
      <c r="G14" s="47">
        <v>0</v>
      </c>
      <c r="H14" s="47">
        <v>0</v>
      </c>
    </row>
    <row r="15" spans="1:8" ht="15" customHeight="1" x14ac:dyDescent="0.25">
      <c r="A15" s="103" t="s">
        <v>139</v>
      </c>
      <c r="B15" s="104">
        <v>0</v>
      </c>
      <c r="C15" s="47">
        <v>0</v>
      </c>
      <c r="D15" s="104">
        <v>0</v>
      </c>
      <c r="E15" s="104">
        <v>0</v>
      </c>
      <c r="F15" s="104">
        <v>0</v>
      </c>
      <c r="G15" s="47">
        <v>0</v>
      </c>
      <c r="H15" s="47">
        <v>0</v>
      </c>
    </row>
    <row r="16" spans="1:8" x14ac:dyDescent="0.25">
      <c r="A16" s="103" t="s">
        <v>140</v>
      </c>
      <c r="B16" s="104">
        <v>0</v>
      </c>
      <c r="C16" s="47">
        <v>0</v>
      </c>
      <c r="D16" s="104">
        <v>0</v>
      </c>
      <c r="E16" s="104">
        <v>0</v>
      </c>
      <c r="F16" s="104">
        <v>0</v>
      </c>
      <c r="G16" s="47">
        <v>0</v>
      </c>
      <c r="H16" s="47">
        <v>0</v>
      </c>
    </row>
    <row r="17" spans="1:8" x14ac:dyDescent="0.25">
      <c r="A17" s="105"/>
      <c r="B17" s="89"/>
      <c r="C17" s="89"/>
      <c r="D17" s="89"/>
      <c r="E17" s="89"/>
      <c r="F17" s="89"/>
      <c r="G17" s="89"/>
      <c r="H17" s="89"/>
    </row>
    <row r="18" spans="1:8" x14ac:dyDescent="0.25">
      <c r="A18" s="8" t="s">
        <v>141</v>
      </c>
      <c r="B18" s="164">
        <v>91139235.319999993</v>
      </c>
      <c r="C18" s="106"/>
      <c r="D18" s="106"/>
      <c r="E18" s="106"/>
      <c r="F18" s="164">
        <v>81241536.969999999</v>
      </c>
      <c r="G18" s="106"/>
      <c r="H18" s="106"/>
    </row>
    <row r="19" spans="1:8" ht="16.5" customHeight="1" x14ac:dyDescent="0.25">
      <c r="A19" s="105"/>
      <c r="B19" s="89"/>
      <c r="C19" s="89"/>
      <c r="D19" s="89"/>
      <c r="E19" s="89"/>
      <c r="F19" s="89"/>
      <c r="G19" s="89"/>
      <c r="H19" s="89"/>
    </row>
    <row r="20" spans="1:8" ht="14.45" customHeight="1" x14ac:dyDescent="0.25">
      <c r="A20" s="8" t="s">
        <v>142</v>
      </c>
      <c r="B20" s="4">
        <f t="shared" ref="B20:H20" si="3">B8+B18</f>
        <v>91139235.319999993</v>
      </c>
      <c r="C20" s="4">
        <f t="shared" si="3"/>
        <v>0</v>
      </c>
      <c r="D20" s="4">
        <f t="shared" si="3"/>
        <v>7961922.6799999997</v>
      </c>
      <c r="E20" s="4">
        <f t="shared" si="3"/>
        <v>0</v>
      </c>
      <c r="F20" s="4">
        <f t="shared" si="3"/>
        <v>73279614.289999992</v>
      </c>
      <c r="G20" s="4">
        <f t="shared" si="3"/>
        <v>6482770.0599999996</v>
      </c>
      <c r="H20" s="4">
        <f t="shared" si="3"/>
        <v>0</v>
      </c>
    </row>
    <row r="21" spans="1:8" ht="16.5" customHeight="1" x14ac:dyDescent="0.25">
      <c r="A21" s="105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7" t="s">
        <v>144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7" t="s">
        <v>145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7" t="s">
        <v>146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7" t="s">
        <v>148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7" t="s">
        <v>149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7" t="s">
        <v>150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151</v>
      </c>
      <c r="B31" s="54"/>
      <c r="C31" s="54"/>
      <c r="D31" s="54"/>
      <c r="E31" s="54"/>
      <c r="F31" s="54"/>
      <c r="G31" s="54"/>
      <c r="H31" s="54"/>
    </row>
    <row r="32" spans="1:8" ht="14.45" customHeight="1" x14ac:dyDescent="0.25">
      <c r="A32" s="201" t="s">
        <v>152</v>
      </c>
      <c r="B32" s="201"/>
      <c r="C32" s="201"/>
      <c r="D32" s="201"/>
      <c r="E32" s="201"/>
      <c r="F32" s="201"/>
      <c r="G32" s="201"/>
      <c r="H32" s="201"/>
    </row>
    <row r="33" spans="1:8" ht="14.45" customHeight="1" x14ac:dyDescent="0.25">
      <c r="A33" s="201"/>
      <c r="B33" s="201"/>
      <c r="C33" s="201"/>
      <c r="D33" s="201"/>
      <c r="E33" s="201"/>
      <c r="F33" s="201"/>
      <c r="G33" s="201"/>
      <c r="H33" s="201"/>
    </row>
    <row r="34" spans="1:8" ht="14.45" customHeight="1" x14ac:dyDescent="0.25">
      <c r="A34" s="201"/>
      <c r="B34" s="201"/>
      <c r="C34" s="201"/>
      <c r="D34" s="201"/>
      <c r="E34" s="201"/>
      <c r="F34" s="201"/>
      <c r="G34" s="201"/>
      <c r="H34" s="201"/>
    </row>
    <row r="35" spans="1:8" ht="14.45" customHeight="1" x14ac:dyDescent="0.25">
      <c r="A35" s="201"/>
      <c r="B35" s="201"/>
      <c r="C35" s="201"/>
      <c r="D35" s="201"/>
      <c r="E35" s="201"/>
      <c r="F35" s="201"/>
      <c r="G35" s="201"/>
      <c r="H35" s="201"/>
    </row>
    <row r="36" spans="1:8" ht="14.45" customHeight="1" x14ac:dyDescent="0.25">
      <c r="A36" s="201"/>
      <c r="B36" s="201"/>
      <c r="C36" s="201"/>
      <c r="D36" s="201"/>
      <c r="E36" s="201"/>
      <c r="F36" s="201"/>
      <c r="G36" s="201"/>
      <c r="H36" s="201"/>
    </row>
    <row r="37" spans="1:8" x14ac:dyDescent="0.25">
      <c r="A37" s="61"/>
    </row>
    <row r="38" spans="1:8" ht="45" x14ac:dyDescent="0.25">
      <c r="A38" s="5" t="s">
        <v>153</v>
      </c>
      <c r="B38" s="5" t="s">
        <v>154</v>
      </c>
      <c r="C38" s="5" t="s">
        <v>155</v>
      </c>
      <c r="D38" s="5" t="s">
        <v>156</v>
      </c>
      <c r="E38" s="5" t="s">
        <v>157</v>
      </c>
      <c r="F38" s="7" t="s">
        <v>158</v>
      </c>
    </row>
    <row r="39" spans="1:8" x14ac:dyDescent="0.25">
      <c r="A39" s="45"/>
      <c r="B39" s="53"/>
      <c r="C39" s="53"/>
      <c r="D39" s="53"/>
      <c r="E39" s="53"/>
      <c r="F39" s="53"/>
    </row>
    <row r="40" spans="1:8" x14ac:dyDescent="0.25">
      <c r="A40" s="8" t="s">
        <v>159</v>
      </c>
      <c r="B40" s="4">
        <f>SUM(B41:B43)</f>
        <v>0</v>
      </c>
      <c r="C40" s="4">
        <f t="shared" ref="C40:F40" si="6">SUM(C41:C43)</f>
        <v>0</v>
      </c>
      <c r="D40" s="4">
        <f t="shared" si="6"/>
        <v>0</v>
      </c>
      <c r="E40" s="4">
        <f t="shared" si="6"/>
        <v>0</v>
      </c>
      <c r="F40" s="4">
        <f t="shared" si="6"/>
        <v>0</v>
      </c>
    </row>
    <row r="41" spans="1:8" x14ac:dyDescent="0.25">
      <c r="A41" s="107" t="s">
        <v>160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69"/>
    </row>
    <row r="42" spans="1:8" x14ac:dyDescent="0.25">
      <c r="A42" s="107" t="s">
        <v>161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7" t="s">
        <v>162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1" t="s">
        <v>151</v>
      </c>
      <c r="B44" s="54"/>
      <c r="C44" s="54"/>
      <c r="D44" s="54"/>
      <c r="E44" s="54"/>
      <c r="F44" s="54"/>
    </row>
  </sheetData>
  <mergeCells count="2">
    <mergeCell ref="A1:H1"/>
    <mergeCell ref="A32:H36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paperSize="119" scale="75" orientation="landscape" horizontalDpi="1200" verticalDpi="1200" r:id="rId1"/>
  <ignoredErrors>
    <ignoredError sqref="B8:H9 B40:F43 B19:H31 C18:E18 B11:H17 B10:C10 E10 H10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G32" sqref="G32"/>
    </sheetView>
  </sheetViews>
  <sheetFormatPr baseColWidth="10" defaultColWidth="11" defaultRowHeight="15" x14ac:dyDescent="0.25"/>
  <cols>
    <col min="1" max="1" width="57.5703125" customWidth="1"/>
    <col min="2" max="2" width="18.140625" customWidth="1"/>
    <col min="3" max="3" width="22.42578125" customWidth="1"/>
    <col min="4" max="4" width="15.85546875" customWidth="1"/>
    <col min="5" max="5" width="12" customWidth="1"/>
    <col min="6" max="6" width="12.85546875" customWidth="1"/>
    <col min="7" max="7" width="17.140625" customWidth="1"/>
    <col min="8" max="8" width="19.7109375" customWidth="1"/>
    <col min="9" max="9" width="21" customWidth="1"/>
    <col min="10" max="10" width="19.140625" customWidth="1"/>
    <col min="11" max="11" width="19.85546875" customWidth="1"/>
    <col min="12" max="12" width="4.28515625" customWidth="1"/>
    <col min="13" max="13" width="1.85546875" customWidth="1"/>
  </cols>
  <sheetData>
    <row r="1" spans="1:11" ht="40.9" customHeight="1" x14ac:dyDescent="0.25">
      <c r="A1" s="198" t="s">
        <v>163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</row>
    <row r="2" spans="1:11" x14ac:dyDescent="0.25">
      <c r="A2" s="108" t="str">
        <f>'Formato 1'!A2</f>
        <v>NOMBRE DEL ENTE PÚBLICO (a)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x14ac:dyDescent="0.25">
      <c r="A3" s="111" t="s">
        <v>164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x14ac:dyDescent="0.25">
      <c r="A4" s="111" t="s">
        <v>594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25">
      <c r="A5" s="111" t="s">
        <v>3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93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590</v>
      </c>
      <c r="J6" s="1" t="s">
        <v>591</v>
      </c>
      <c r="K6" s="1" t="s">
        <v>592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173</v>
      </c>
      <c r="B8" s="97"/>
      <c r="C8" s="97"/>
      <c r="D8" s="97"/>
      <c r="E8" s="4">
        <f>SUM(E9:E12)</f>
        <v>0</v>
      </c>
      <c r="F8" s="97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8" t="s">
        <v>174</v>
      </c>
      <c r="B9" s="99"/>
      <c r="C9" s="99"/>
      <c r="D9" s="99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98" t="s">
        <v>175</v>
      </c>
      <c r="B10" s="99"/>
      <c r="C10" s="99"/>
      <c r="D10" s="99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98" t="s">
        <v>176</v>
      </c>
      <c r="B11" s="99"/>
      <c r="C11" s="99"/>
      <c r="D11" s="99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98" t="s">
        <v>177</v>
      </c>
      <c r="B12" s="99"/>
      <c r="C12" s="99"/>
      <c r="D12" s="99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8" t="s">
        <v>151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178</v>
      </c>
      <c r="B14" s="97"/>
      <c r="C14" s="97"/>
      <c r="D14" s="97"/>
      <c r="E14" s="4">
        <f>SUM(E15:E18)</f>
        <v>0</v>
      </c>
      <c r="F14" s="97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8" t="s">
        <v>179</v>
      </c>
      <c r="B15" s="99"/>
      <c r="C15" s="99"/>
      <c r="D15" s="99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98" t="s">
        <v>180</v>
      </c>
      <c r="B16" s="99"/>
      <c r="C16" s="99"/>
      <c r="D16" s="99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98" t="s">
        <v>181</v>
      </c>
      <c r="B17" s="99"/>
      <c r="C17" s="99"/>
      <c r="D17" s="99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98" t="s">
        <v>182</v>
      </c>
      <c r="B18" s="99"/>
      <c r="C18" s="99"/>
      <c r="D18" s="99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8" t="s">
        <v>151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183</v>
      </c>
      <c r="B20" s="97"/>
      <c r="C20" s="97"/>
      <c r="D20" s="97"/>
      <c r="E20" s="4">
        <f>SUM(E8,E14)</f>
        <v>0</v>
      </c>
      <c r="F20" s="97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scale="5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J11" sqref="J11"/>
    </sheetView>
  </sheetViews>
  <sheetFormatPr baseColWidth="10" defaultColWidth="11" defaultRowHeight="15" x14ac:dyDescent="0.25"/>
  <cols>
    <col min="1" max="1" width="93.85546875" customWidth="1"/>
    <col min="2" max="2" width="19.85546875" customWidth="1"/>
    <col min="3" max="3" width="19" customWidth="1"/>
    <col min="4" max="4" width="19.140625" customWidth="1"/>
    <col min="5" max="5" width="3.28515625" customWidth="1"/>
  </cols>
  <sheetData>
    <row r="1" spans="1:4" ht="50.25" customHeight="1" x14ac:dyDescent="0.25">
      <c r="A1" s="198" t="s">
        <v>184</v>
      </c>
      <c r="B1" s="199"/>
      <c r="C1" s="199"/>
      <c r="D1" s="200"/>
    </row>
    <row r="2" spans="1:4" x14ac:dyDescent="0.25">
      <c r="A2" s="108" t="str">
        <f>'Formato 1'!A2</f>
        <v>NOMBRE DEL ENTE PÚBLICO (a)</v>
      </c>
      <c r="B2" s="109"/>
      <c r="C2" s="109"/>
      <c r="D2" s="110"/>
    </row>
    <row r="3" spans="1:4" x14ac:dyDescent="0.25">
      <c r="A3" s="111" t="s">
        <v>185</v>
      </c>
      <c r="B3" s="112"/>
      <c r="C3" s="112"/>
      <c r="D3" s="113"/>
    </row>
    <row r="4" spans="1:4" x14ac:dyDescent="0.25">
      <c r="A4" s="111" t="str">
        <f>'Formato 3'!A4</f>
        <v>Del 1 de Enero al 31 de Diciembre de 2024 (b)</v>
      </c>
      <c r="B4" s="112"/>
      <c r="C4" s="112"/>
      <c r="D4" s="113"/>
    </row>
    <row r="5" spans="1:4" ht="23.25" customHeight="1" x14ac:dyDescent="0.25">
      <c r="A5" s="114" t="s">
        <v>3</v>
      </c>
      <c r="B5" s="115"/>
      <c r="C5" s="115"/>
      <c r="D5" s="116"/>
    </row>
    <row r="6" spans="1:4" ht="15" customHeight="1" x14ac:dyDescent="0.25"/>
    <row r="7" spans="1:4" ht="30" x14ac:dyDescent="0.25">
      <c r="A7" s="13" t="s">
        <v>5</v>
      </c>
      <c r="B7" s="7" t="s">
        <v>186</v>
      </c>
      <c r="C7" s="7" t="s">
        <v>187</v>
      </c>
      <c r="D7" s="7" t="s">
        <v>188</v>
      </c>
    </row>
    <row r="8" spans="1:4" x14ac:dyDescent="0.25">
      <c r="A8" s="3" t="s">
        <v>189</v>
      </c>
      <c r="B8" s="14">
        <f>SUM(B9:B11)</f>
        <v>1075617981.5</v>
      </c>
      <c r="C8" s="14">
        <f>SUM(C9:C11)</f>
        <v>1079691890.5</v>
      </c>
      <c r="D8" s="14">
        <f>SUM(D9:D11)</f>
        <v>1073955484.27</v>
      </c>
    </row>
    <row r="9" spans="1:4" x14ac:dyDescent="0.25">
      <c r="A9" s="58" t="s">
        <v>190</v>
      </c>
      <c r="B9" s="166">
        <v>765476894.50999999</v>
      </c>
      <c r="C9" s="166">
        <v>752932729.48000002</v>
      </c>
      <c r="D9" s="166">
        <v>747196323.25</v>
      </c>
    </row>
    <row r="10" spans="1:4" x14ac:dyDescent="0.25">
      <c r="A10" s="58" t="s">
        <v>191</v>
      </c>
      <c r="B10" s="166">
        <v>328961247</v>
      </c>
      <c r="C10" s="166">
        <v>334721083.69999999</v>
      </c>
      <c r="D10" s="166">
        <v>334721083.69999999</v>
      </c>
    </row>
    <row r="11" spans="1:4" x14ac:dyDescent="0.25">
      <c r="A11" s="58" t="s">
        <v>192</v>
      </c>
      <c r="B11" s="92">
        <f>B44</f>
        <v>-18820160.010000002</v>
      </c>
      <c r="C11" s="92">
        <f>C44</f>
        <v>-7961922.6799999997</v>
      </c>
      <c r="D11" s="92">
        <f>D44</f>
        <v>-7961922.6799999997</v>
      </c>
    </row>
    <row r="12" spans="1:4" x14ac:dyDescent="0.25">
      <c r="A12" s="46"/>
      <c r="B12" s="89"/>
      <c r="C12" s="89"/>
      <c r="D12" s="89"/>
    </row>
    <row r="13" spans="1:4" x14ac:dyDescent="0.25">
      <c r="A13" s="3" t="s">
        <v>193</v>
      </c>
      <c r="B13" s="14">
        <f>B14+B15</f>
        <v>1075617981.5</v>
      </c>
      <c r="C13" s="14">
        <f>C14+C15</f>
        <v>1283719297.6799998</v>
      </c>
      <c r="D13" s="14">
        <f>D14+D15</f>
        <v>1277818793.52</v>
      </c>
    </row>
    <row r="14" spans="1:4" x14ac:dyDescent="0.25">
      <c r="A14" s="58" t="s">
        <v>194</v>
      </c>
      <c r="B14" s="166">
        <v>765476894.50999999</v>
      </c>
      <c r="C14" s="166">
        <v>773054695.92999995</v>
      </c>
      <c r="D14" s="166">
        <v>769504191.76999998</v>
      </c>
    </row>
    <row r="15" spans="1:4" x14ac:dyDescent="0.25">
      <c r="A15" s="58" t="s">
        <v>195</v>
      </c>
      <c r="B15" s="166">
        <v>310141086.99000001</v>
      </c>
      <c r="C15" s="166">
        <v>510664601.75</v>
      </c>
      <c r="D15" s="166">
        <v>508314601.75</v>
      </c>
    </row>
    <row r="16" spans="1:4" x14ac:dyDescent="0.25">
      <c r="A16" s="46"/>
      <c r="B16" s="89"/>
      <c r="C16" s="89"/>
      <c r="D16" s="89"/>
    </row>
    <row r="17" spans="1:4" x14ac:dyDescent="0.25">
      <c r="A17" s="3" t="s">
        <v>196</v>
      </c>
      <c r="B17" s="15">
        <v>0</v>
      </c>
      <c r="C17" s="14">
        <f>C18+C19</f>
        <v>394006552.77999997</v>
      </c>
      <c r="D17" s="14">
        <f>D18+D19</f>
        <v>394006552.77999997</v>
      </c>
    </row>
    <row r="18" spans="1:4" x14ac:dyDescent="0.25">
      <c r="A18" s="58" t="s">
        <v>197</v>
      </c>
      <c r="B18" s="16">
        <v>0</v>
      </c>
      <c r="C18" s="166">
        <v>220363499.81999999</v>
      </c>
      <c r="D18" s="166">
        <v>220363499.81999999</v>
      </c>
    </row>
    <row r="19" spans="1:4" x14ac:dyDescent="0.25">
      <c r="A19" s="58" t="s">
        <v>198</v>
      </c>
      <c r="B19" s="16">
        <v>0</v>
      </c>
      <c r="C19" s="166">
        <v>173643052.96000001</v>
      </c>
      <c r="D19" s="166">
        <v>173643052.96000001</v>
      </c>
    </row>
    <row r="20" spans="1:4" x14ac:dyDescent="0.25">
      <c r="A20" s="46"/>
      <c r="B20" s="89"/>
      <c r="C20" s="89"/>
      <c r="D20" s="89"/>
    </row>
    <row r="21" spans="1:4" x14ac:dyDescent="0.25">
      <c r="A21" s="3" t="s">
        <v>199</v>
      </c>
      <c r="B21" s="14">
        <f>B8-B13+B17</f>
        <v>0</v>
      </c>
      <c r="C21" s="14">
        <f>C8-C13+C17</f>
        <v>189979145.60000014</v>
      </c>
      <c r="D21" s="14">
        <f>D8-D13+D17</f>
        <v>190143243.52999997</v>
      </c>
    </row>
    <row r="22" spans="1:4" x14ac:dyDescent="0.25">
      <c r="A22" s="3"/>
      <c r="B22" s="89"/>
      <c r="C22" s="89"/>
      <c r="D22" s="89"/>
    </row>
    <row r="23" spans="1:4" x14ac:dyDescent="0.25">
      <c r="A23" s="3" t="s">
        <v>200</v>
      </c>
      <c r="B23" s="14">
        <f>B21-B11</f>
        <v>18820160.010000002</v>
      </c>
      <c r="C23" s="14">
        <f>C21-C11</f>
        <v>197941068.28000015</v>
      </c>
      <c r="D23" s="14">
        <f>D21-D11</f>
        <v>198105166.20999998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201</v>
      </c>
      <c r="B25" s="14">
        <f>B23-B17</f>
        <v>18820160.010000002</v>
      </c>
      <c r="C25" s="14">
        <f>C23-C17</f>
        <v>-196065484.49999982</v>
      </c>
      <c r="D25" s="14">
        <f>D23-D17</f>
        <v>-195901386.56999999</v>
      </c>
    </row>
    <row r="26" spans="1:4" x14ac:dyDescent="0.25">
      <c r="A26" s="19"/>
      <c r="B26" s="81"/>
      <c r="C26" s="81"/>
      <c r="D26" s="81"/>
    </row>
    <row r="27" spans="1:4" x14ac:dyDescent="0.25">
      <c r="A27" s="61"/>
      <c r="B27" s="165"/>
      <c r="C27" s="165"/>
      <c r="D27" s="165"/>
    </row>
    <row r="28" spans="1:4" x14ac:dyDescent="0.25">
      <c r="A28" s="13" t="s">
        <v>202</v>
      </c>
      <c r="B28" s="167" t="s">
        <v>203</v>
      </c>
      <c r="C28" s="167" t="s">
        <v>187</v>
      </c>
      <c r="D28" s="167" t="s">
        <v>204</v>
      </c>
    </row>
    <row r="29" spans="1:4" x14ac:dyDescent="0.25">
      <c r="A29" s="3" t="s">
        <v>205</v>
      </c>
      <c r="B29" s="4">
        <f>B30+B31</f>
        <v>0</v>
      </c>
      <c r="C29" s="4">
        <f>C30+C31</f>
        <v>6482770.0599999996</v>
      </c>
      <c r="D29" s="4">
        <f>D30+D31</f>
        <v>6482770.0599999996</v>
      </c>
    </row>
    <row r="30" spans="1:4" x14ac:dyDescent="0.25">
      <c r="A30" s="58" t="s">
        <v>206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207</v>
      </c>
      <c r="B31" s="47">
        <v>0</v>
      </c>
      <c r="C31" s="168">
        <v>6482770.0599999996</v>
      </c>
      <c r="D31" s="168">
        <v>6482770.0599999996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208</v>
      </c>
      <c r="B33" s="4">
        <f>B25+B29</f>
        <v>18820160.010000002</v>
      </c>
      <c r="C33" s="4">
        <f>C25+C29</f>
        <v>-189582714.43999982</v>
      </c>
      <c r="D33" s="4">
        <f>D25+D29</f>
        <v>-189418616.50999999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  <c r="B35" s="165"/>
      <c r="C35" s="165"/>
      <c r="D35" s="165"/>
    </row>
    <row r="36" spans="1:4" ht="14.45" customHeight="1" x14ac:dyDescent="0.25">
      <c r="A36" s="13" t="s">
        <v>202</v>
      </c>
      <c r="B36" s="167" t="s">
        <v>209</v>
      </c>
      <c r="C36" s="167" t="s">
        <v>187</v>
      </c>
      <c r="D36" s="167" t="s">
        <v>188</v>
      </c>
    </row>
    <row r="37" spans="1:4" ht="14.45" customHeight="1" x14ac:dyDescent="0.25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211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212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213</v>
      </c>
      <c r="B40" s="4">
        <f>B41+B42</f>
        <v>18820160.010000002</v>
      </c>
      <c r="C40" s="4">
        <f>C41+C42</f>
        <v>7961922.6799999997</v>
      </c>
      <c r="D40" s="4">
        <f>D41+D42</f>
        <v>7961922.6799999997</v>
      </c>
    </row>
    <row r="41" spans="1:4" x14ac:dyDescent="0.25">
      <c r="A41" s="58" t="s">
        <v>214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215</v>
      </c>
      <c r="B42" s="168">
        <v>18820160.010000002</v>
      </c>
      <c r="C42" s="168">
        <v>7961922.6799999997</v>
      </c>
      <c r="D42" s="168">
        <v>7961922.6799999997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216</v>
      </c>
      <c r="B44" s="4">
        <f>B37-B40</f>
        <v>-18820160.010000002</v>
      </c>
      <c r="C44" s="4">
        <f>C37-C40</f>
        <v>-7961922.6799999997</v>
      </c>
      <c r="D44" s="4">
        <f>D37-D40</f>
        <v>-7961922.6799999997</v>
      </c>
    </row>
    <row r="45" spans="1:4" x14ac:dyDescent="0.25">
      <c r="A45" s="20"/>
      <c r="B45" s="56"/>
      <c r="C45" s="56"/>
      <c r="D45" s="56"/>
    </row>
    <row r="46" spans="1:4" x14ac:dyDescent="0.25">
      <c r="B46" s="165"/>
      <c r="C46" s="165"/>
      <c r="D46" s="165"/>
    </row>
    <row r="47" spans="1:4" ht="30" x14ac:dyDescent="0.25">
      <c r="A47" s="13" t="s">
        <v>202</v>
      </c>
      <c r="B47" s="167" t="s">
        <v>209</v>
      </c>
      <c r="C47" s="167" t="s">
        <v>187</v>
      </c>
      <c r="D47" s="167" t="s">
        <v>188</v>
      </c>
    </row>
    <row r="48" spans="1:4" x14ac:dyDescent="0.25">
      <c r="A48" s="93" t="s">
        <v>217</v>
      </c>
      <c r="B48" s="94">
        <f>B9</f>
        <v>765476894.50999999</v>
      </c>
      <c r="C48" s="94">
        <f>C9</f>
        <v>752932729.48000002</v>
      </c>
      <c r="D48" s="94">
        <f>D9</f>
        <v>747196323.25</v>
      </c>
    </row>
    <row r="49" spans="1:4" x14ac:dyDescent="0.25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5" t="s">
        <v>211</v>
      </c>
      <c r="B50" s="47">
        <v>0</v>
      </c>
      <c r="C50" s="47">
        <v>0</v>
      </c>
      <c r="D50" s="47">
        <v>0</v>
      </c>
    </row>
    <row r="51" spans="1:4" x14ac:dyDescent="0.25">
      <c r="A51" s="95" t="s">
        <v>214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194</v>
      </c>
      <c r="B53" s="47">
        <f>B14</f>
        <v>765476894.50999999</v>
      </c>
      <c r="C53" s="47">
        <f>C14</f>
        <v>773054695.92999995</v>
      </c>
      <c r="D53" s="47">
        <f>D14</f>
        <v>769504191.76999998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197</v>
      </c>
      <c r="B55" s="22">
        <v>0</v>
      </c>
      <c r="C55" s="47">
        <f>C18</f>
        <v>220363499.81999999</v>
      </c>
      <c r="D55" s="47">
        <f>D18</f>
        <v>220363499.81999999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219</v>
      </c>
      <c r="B57" s="4">
        <f>B48+B49-B53+B55</f>
        <v>0</v>
      </c>
      <c r="C57" s="4">
        <f>C48+C49-C53+C55</f>
        <v>200241533.37000006</v>
      </c>
      <c r="D57" s="4">
        <f>D48+D49-D53+D55</f>
        <v>198055631.30000001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220</v>
      </c>
      <c r="B59" s="4">
        <f>B57-B49</f>
        <v>0</v>
      </c>
      <c r="C59" s="4">
        <f>C57-C49</f>
        <v>200241533.37000006</v>
      </c>
      <c r="D59" s="4">
        <f>D57-D49</f>
        <v>198055631.30000001</v>
      </c>
    </row>
    <row r="60" spans="1:4" x14ac:dyDescent="0.25">
      <c r="A60" s="55"/>
      <c r="B60" s="56"/>
      <c r="C60" s="56"/>
      <c r="D60" s="56"/>
    </row>
    <row r="61" spans="1:4" x14ac:dyDescent="0.25">
      <c r="B61" s="165"/>
      <c r="C61" s="165"/>
      <c r="D61" s="165"/>
    </row>
    <row r="62" spans="1:4" ht="30" x14ac:dyDescent="0.25">
      <c r="A62" s="13" t="s">
        <v>202</v>
      </c>
      <c r="B62" s="167" t="s">
        <v>209</v>
      </c>
      <c r="C62" s="167" t="s">
        <v>187</v>
      </c>
      <c r="D62" s="167" t="s">
        <v>188</v>
      </c>
    </row>
    <row r="63" spans="1:4" x14ac:dyDescent="0.25">
      <c r="A63" s="93" t="s">
        <v>191</v>
      </c>
      <c r="B63" s="96">
        <f>B10</f>
        <v>328961247</v>
      </c>
      <c r="C63" s="96">
        <f>C10</f>
        <v>334721083.69999999</v>
      </c>
      <c r="D63" s="96">
        <f>D10</f>
        <v>334721083.69999999</v>
      </c>
    </row>
    <row r="64" spans="1:4" ht="30" x14ac:dyDescent="0.25">
      <c r="A64" s="21" t="s">
        <v>221</v>
      </c>
      <c r="B64" s="14">
        <f>B65-B66</f>
        <v>-18820160.010000002</v>
      </c>
      <c r="C64" s="14">
        <f>C65-C66</f>
        <v>-7961922.6799999997</v>
      </c>
      <c r="D64" s="14">
        <f>D65-D66</f>
        <v>-7961922.6799999997</v>
      </c>
    </row>
    <row r="65" spans="1:4" x14ac:dyDescent="0.25">
      <c r="A65" s="95" t="s">
        <v>212</v>
      </c>
      <c r="B65" s="92">
        <v>0</v>
      </c>
      <c r="C65" s="92">
        <v>0</v>
      </c>
      <c r="D65" s="92">
        <v>0</v>
      </c>
    </row>
    <row r="66" spans="1:4" x14ac:dyDescent="0.25">
      <c r="A66" s="95" t="s">
        <v>215</v>
      </c>
      <c r="B66" s="166">
        <v>18820160.010000002</v>
      </c>
      <c r="C66" s="166">
        <v>7961922.6799999997</v>
      </c>
      <c r="D66" s="166">
        <v>7961922.6799999997</v>
      </c>
    </row>
    <row r="67" spans="1:4" x14ac:dyDescent="0.25">
      <c r="A67" s="45"/>
      <c r="B67" s="89"/>
      <c r="C67" s="89"/>
      <c r="D67" s="89"/>
    </row>
    <row r="68" spans="1:4" x14ac:dyDescent="0.25">
      <c r="A68" s="58" t="s">
        <v>222</v>
      </c>
      <c r="B68" s="92">
        <f>B15</f>
        <v>310141086.99000001</v>
      </c>
      <c r="C68" s="92">
        <f>C15</f>
        <v>510664601.75</v>
      </c>
      <c r="D68" s="92">
        <f>D15</f>
        <v>508314601.75</v>
      </c>
    </row>
    <row r="69" spans="1:4" x14ac:dyDescent="0.25">
      <c r="A69" s="45"/>
      <c r="B69" s="89"/>
      <c r="C69" s="89"/>
      <c r="D69" s="89"/>
    </row>
    <row r="70" spans="1:4" x14ac:dyDescent="0.25">
      <c r="A70" s="58" t="s">
        <v>198</v>
      </c>
      <c r="B70" s="16">
        <v>0</v>
      </c>
      <c r="C70" s="92">
        <f>C19</f>
        <v>173643052.96000001</v>
      </c>
      <c r="D70" s="92">
        <f>D19</f>
        <v>173643052.96000001</v>
      </c>
    </row>
    <row r="71" spans="1:4" x14ac:dyDescent="0.25">
      <c r="A71" s="45"/>
      <c r="B71" s="89"/>
      <c r="C71" s="89"/>
      <c r="D71" s="89"/>
    </row>
    <row r="72" spans="1:4" x14ac:dyDescent="0.25">
      <c r="A72" s="18" t="s">
        <v>223</v>
      </c>
      <c r="B72" s="14">
        <f>B63+B64-B68+B70</f>
        <v>0</v>
      </c>
      <c r="C72" s="14">
        <f>C63+C64-C68+C70</f>
        <v>-10262387.770000011</v>
      </c>
      <c r="D72" s="14">
        <f>D63+D64-D68+D70</f>
        <v>-7912387.7700000107</v>
      </c>
    </row>
    <row r="73" spans="1:4" x14ac:dyDescent="0.25">
      <c r="A73" s="45"/>
      <c r="B73" s="89"/>
      <c r="C73" s="89"/>
      <c r="D73" s="89"/>
    </row>
    <row r="74" spans="1:4" x14ac:dyDescent="0.25">
      <c r="A74" s="18" t="s">
        <v>224</v>
      </c>
      <c r="B74" s="14">
        <f>B72-B64</f>
        <v>18820160.010000002</v>
      </c>
      <c r="C74" s="14">
        <f>C72-C64</f>
        <v>-2300465.090000011</v>
      </c>
      <c r="D74" s="14">
        <f>D72-D64</f>
        <v>49534.909999988973</v>
      </c>
    </row>
    <row r="75" spans="1:4" x14ac:dyDescent="0.25">
      <c r="A75" s="55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scale="85" orientation="landscape" horizontalDpi="1200" verticalDpi="1200" r:id="rId1"/>
  <ignoredErrors>
    <ignoredError sqref="B8:D8 B29:D30 B37:D41 B48:D59 B63:D65 B11:D13 B16:D17 B43:D44 B67:D74 B20:D25 B18:B19 B32:D33 B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K9" sqref="K9:K10"/>
    </sheetView>
  </sheetViews>
  <sheetFormatPr baseColWidth="10" defaultColWidth="11" defaultRowHeight="15" x14ac:dyDescent="0.25"/>
  <cols>
    <col min="1" max="1" width="80.140625" customWidth="1"/>
    <col min="2" max="2" width="20" customWidth="1"/>
    <col min="3" max="3" width="17.28515625" customWidth="1"/>
    <col min="4" max="4" width="17.7109375" customWidth="1"/>
    <col min="5" max="5" width="18" customWidth="1"/>
    <col min="6" max="6" width="18.28515625" customWidth="1"/>
    <col min="7" max="7" width="19.85546875" customWidth="1"/>
    <col min="8" max="8" width="11" customWidth="1"/>
  </cols>
  <sheetData>
    <row r="1" spans="1:7" ht="40.9" customHeight="1" x14ac:dyDescent="0.25">
      <c r="A1" s="198" t="s">
        <v>225</v>
      </c>
      <c r="B1" s="199"/>
      <c r="C1" s="199"/>
      <c r="D1" s="199"/>
      <c r="E1" s="199"/>
      <c r="F1" s="199"/>
      <c r="G1" s="200"/>
    </row>
    <row r="2" spans="1:7" x14ac:dyDescent="0.25">
      <c r="A2" s="108" t="str">
        <f>'Formato 1'!A2</f>
        <v>NOMBRE DEL ENTE PÚBLICO (a)</v>
      </c>
      <c r="B2" s="109"/>
      <c r="C2" s="109"/>
      <c r="D2" s="109"/>
      <c r="E2" s="109"/>
      <c r="F2" s="109"/>
      <c r="G2" s="110"/>
    </row>
    <row r="3" spans="1:7" x14ac:dyDescent="0.25">
      <c r="A3" s="111" t="s">
        <v>226</v>
      </c>
      <c r="B3" s="112"/>
      <c r="C3" s="112"/>
      <c r="D3" s="112"/>
      <c r="E3" s="112"/>
      <c r="F3" s="112"/>
      <c r="G3" s="113"/>
    </row>
    <row r="4" spans="1:7" x14ac:dyDescent="0.25">
      <c r="A4" s="111" t="str">
        <f>'Formato 3'!A4</f>
        <v>Del 1 de Enero al 31 de Diciembre de 2024 (b)</v>
      </c>
      <c r="B4" s="112"/>
      <c r="C4" s="112"/>
      <c r="D4" s="112"/>
      <c r="E4" s="112"/>
      <c r="F4" s="112"/>
      <c r="G4" s="113"/>
    </row>
    <row r="5" spans="1:7" x14ac:dyDescent="0.25">
      <c r="A5" s="114" t="s">
        <v>3</v>
      </c>
      <c r="B5" s="115"/>
      <c r="C5" s="115"/>
      <c r="D5" s="115"/>
      <c r="E5" s="115"/>
      <c r="F5" s="115"/>
      <c r="G5" s="116"/>
    </row>
    <row r="6" spans="1:7" x14ac:dyDescent="0.25">
      <c r="A6" s="202" t="s">
        <v>227</v>
      </c>
      <c r="B6" s="204" t="s">
        <v>228</v>
      </c>
      <c r="C6" s="204"/>
      <c r="D6" s="204"/>
      <c r="E6" s="204"/>
      <c r="F6" s="204"/>
      <c r="G6" s="204" t="s">
        <v>229</v>
      </c>
    </row>
    <row r="7" spans="1:7" ht="30" x14ac:dyDescent="0.25">
      <c r="A7" s="203"/>
      <c r="B7" s="25" t="s">
        <v>230</v>
      </c>
      <c r="C7" s="7" t="s">
        <v>231</v>
      </c>
      <c r="D7" s="25" t="s">
        <v>232</v>
      </c>
      <c r="E7" s="25" t="s">
        <v>187</v>
      </c>
      <c r="F7" s="25" t="s">
        <v>233</v>
      </c>
      <c r="G7" s="204"/>
    </row>
    <row r="8" spans="1:7" x14ac:dyDescent="0.25">
      <c r="A8" s="26" t="s">
        <v>234</v>
      </c>
      <c r="B8" s="89"/>
      <c r="C8" s="89"/>
      <c r="D8" s="89"/>
      <c r="E8" s="89"/>
      <c r="F8" s="89"/>
      <c r="G8" s="89"/>
    </row>
    <row r="9" spans="1:7" x14ac:dyDescent="0.25">
      <c r="A9" s="58" t="s">
        <v>235</v>
      </c>
      <c r="B9" s="168">
        <v>131227574.70999999</v>
      </c>
      <c r="C9" s="168">
        <v>0</v>
      </c>
      <c r="D9" s="169">
        <v>131227574.70999999</v>
      </c>
      <c r="E9" s="168">
        <v>136382470.44</v>
      </c>
      <c r="F9" s="168">
        <v>136385965.88999999</v>
      </c>
      <c r="G9" s="47">
        <f>F9-B9</f>
        <v>5158391.1799999923</v>
      </c>
    </row>
    <row r="10" spans="1:7" x14ac:dyDescent="0.25">
      <c r="A10" s="58" t="s">
        <v>236</v>
      </c>
      <c r="B10" s="168">
        <v>0</v>
      </c>
      <c r="C10" s="168">
        <v>0</v>
      </c>
      <c r="D10" s="169">
        <v>0</v>
      </c>
      <c r="E10" s="168">
        <v>0</v>
      </c>
      <c r="F10" s="168">
        <v>0</v>
      </c>
      <c r="G10" s="47">
        <f>F10-B10</f>
        <v>0</v>
      </c>
    </row>
    <row r="11" spans="1:7" x14ac:dyDescent="0.25">
      <c r="A11" s="58" t="s">
        <v>237</v>
      </c>
      <c r="B11" s="168">
        <v>0</v>
      </c>
      <c r="C11" s="168">
        <v>0</v>
      </c>
      <c r="D11" s="169">
        <v>0</v>
      </c>
      <c r="E11" s="168">
        <v>0</v>
      </c>
      <c r="F11" s="168">
        <v>0</v>
      </c>
      <c r="G11" s="47">
        <f t="shared" ref="G11:G15" si="0">F11-B11</f>
        <v>0</v>
      </c>
    </row>
    <row r="12" spans="1:7" x14ac:dyDescent="0.25">
      <c r="A12" s="58" t="s">
        <v>238</v>
      </c>
      <c r="B12" s="168">
        <v>93151641.319999993</v>
      </c>
      <c r="C12" s="168">
        <v>0</v>
      </c>
      <c r="D12" s="169">
        <v>93151641.319999993</v>
      </c>
      <c r="E12" s="168">
        <v>67769303.349999994</v>
      </c>
      <c r="F12" s="168">
        <v>64379400.020000003</v>
      </c>
      <c r="G12" s="47">
        <f t="shared" si="0"/>
        <v>-28772241.29999999</v>
      </c>
    </row>
    <row r="13" spans="1:7" x14ac:dyDescent="0.25">
      <c r="A13" s="58" t="s">
        <v>239</v>
      </c>
      <c r="B13" s="168">
        <v>13044287.65</v>
      </c>
      <c r="C13" s="168">
        <v>8600000</v>
      </c>
      <c r="D13" s="169">
        <v>21644287.649999999</v>
      </c>
      <c r="E13" s="168">
        <v>22761837.670000002</v>
      </c>
      <c r="F13" s="168">
        <v>22761837.789999999</v>
      </c>
      <c r="G13" s="47">
        <f t="shared" si="0"/>
        <v>9717550.1399999987</v>
      </c>
    </row>
    <row r="14" spans="1:7" x14ac:dyDescent="0.25">
      <c r="A14" s="58" t="s">
        <v>240</v>
      </c>
      <c r="B14" s="168">
        <v>22909841.960000001</v>
      </c>
      <c r="C14" s="168">
        <v>0</v>
      </c>
      <c r="D14" s="169">
        <v>22909841.960000001</v>
      </c>
      <c r="E14" s="168">
        <v>17878025.77</v>
      </c>
      <c r="F14" s="168">
        <v>17878027.300000001</v>
      </c>
      <c r="G14" s="47">
        <f t="shared" si="0"/>
        <v>-5031814.66</v>
      </c>
    </row>
    <row r="15" spans="1:7" x14ac:dyDescent="0.25">
      <c r="A15" s="58" t="s">
        <v>241</v>
      </c>
      <c r="B15" s="168">
        <v>0</v>
      </c>
      <c r="C15" s="168">
        <v>0</v>
      </c>
      <c r="D15" s="169">
        <v>0</v>
      </c>
      <c r="E15" s="168">
        <v>0</v>
      </c>
      <c r="F15" s="168">
        <v>0</v>
      </c>
      <c r="G15" s="47">
        <f t="shared" si="0"/>
        <v>0</v>
      </c>
    </row>
    <row r="16" spans="1:7" x14ac:dyDescent="0.25">
      <c r="A16" s="90" t="s">
        <v>242</v>
      </c>
      <c r="B16" s="47">
        <f t="shared" ref="B16:G16" si="1">SUM(B17:B27)</f>
        <v>485943712</v>
      </c>
      <c r="C16" s="47">
        <f t="shared" si="1"/>
        <v>0</v>
      </c>
      <c r="D16" s="47">
        <f t="shared" si="1"/>
        <v>485943712</v>
      </c>
      <c r="E16" s="47">
        <f t="shared" si="1"/>
        <v>455491298.55999994</v>
      </c>
      <c r="F16" s="47">
        <f t="shared" si="1"/>
        <v>455491298.55999994</v>
      </c>
      <c r="G16" s="47">
        <f t="shared" si="1"/>
        <v>-30452413.440000024</v>
      </c>
    </row>
    <row r="17" spans="1:7" x14ac:dyDescent="0.25">
      <c r="A17" s="76" t="s">
        <v>243</v>
      </c>
      <c r="B17" s="168">
        <v>336907317</v>
      </c>
      <c r="C17" s="168">
        <v>0</v>
      </c>
      <c r="D17" s="169">
        <v>336907317</v>
      </c>
      <c r="E17" s="168">
        <v>335770845.64999998</v>
      </c>
      <c r="F17" s="168">
        <v>335770845.64999998</v>
      </c>
      <c r="G17" s="47">
        <f>F17-B17</f>
        <v>-1136471.3500000238</v>
      </c>
    </row>
    <row r="18" spans="1:7" x14ac:dyDescent="0.25">
      <c r="A18" s="76" t="s">
        <v>244</v>
      </c>
      <c r="B18" s="168">
        <v>61386139</v>
      </c>
      <c r="C18" s="168">
        <v>0</v>
      </c>
      <c r="D18" s="169">
        <v>61386139</v>
      </c>
      <c r="E18" s="168">
        <v>55070465.299999997</v>
      </c>
      <c r="F18" s="168">
        <v>55070465.299999997</v>
      </c>
      <c r="G18" s="47">
        <f t="shared" ref="G18:G27" si="2">F18-B18</f>
        <v>-6315673.700000003</v>
      </c>
    </row>
    <row r="19" spans="1:7" x14ac:dyDescent="0.25">
      <c r="A19" s="76" t="s">
        <v>245</v>
      </c>
      <c r="B19" s="168">
        <v>51408154</v>
      </c>
      <c r="C19" s="168">
        <v>0</v>
      </c>
      <c r="D19" s="169">
        <v>51408154</v>
      </c>
      <c r="E19" s="168">
        <v>27270780.760000002</v>
      </c>
      <c r="F19" s="168">
        <v>27270780.760000002</v>
      </c>
      <c r="G19" s="47">
        <f t="shared" si="2"/>
        <v>-24137373.239999998</v>
      </c>
    </row>
    <row r="20" spans="1:7" x14ac:dyDescent="0.25">
      <c r="A20" s="76" t="s">
        <v>246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47">
        <f t="shared" si="2"/>
        <v>0</v>
      </c>
    </row>
    <row r="21" spans="1:7" x14ac:dyDescent="0.25">
      <c r="A21" s="76" t="s">
        <v>247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47">
        <f t="shared" si="2"/>
        <v>0</v>
      </c>
    </row>
    <row r="22" spans="1:7" x14ac:dyDescent="0.25">
      <c r="A22" s="76" t="s">
        <v>248</v>
      </c>
      <c r="B22" s="168">
        <v>4833579</v>
      </c>
      <c r="C22" s="168">
        <v>0</v>
      </c>
      <c r="D22" s="169">
        <v>4833579</v>
      </c>
      <c r="E22" s="168">
        <v>4907051.62</v>
      </c>
      <c r="F22" s="168">
        <v>4907051.62</v>
      </c>
      <c r="G22" s="47">
        <f t="shared" si="2"/>
        <v>73472.620000000112</v>
      </c>
    </row>
    <row r="23" spans="1:7" x14ac:dyDescent="0.25">
      <c r="A23" s="76" t="s">
        <v>249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47">
        <f t="shared" si="2"/>
        <v>0</v>
      </c>
    </row>
    <row r="24" spans="1:7" x14ac:dyDescent="0.25">
      <c r="A24" s="76" t="s">
        <v>250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47">
        <f t="shared" si="2"/>
        <v>0</v>
      </c>
    </row>
    <row r="25" spans="1:7" x14ac:dyDescent="0.25">
      <c r="A25" s="76" t="s">
        <v>251</v>
      </c>
      <c r="B25" s="168">
        <v>0</v>
      </c>
      <c r="C25" s="168">
        <v>0</v>
      </c>
      <c r="D25" s="169">
        <v>0</v>
      </c>
      <c r="E25" s="168">
        <v>7727058.7800000003</v>
      </c>
      <c r="F25" s="168">
        <v>7727058.7800000003</v>
      </c>
      <c r="G25" s="47">
        <f t="shared" si="2"/>
        <v>7727058.7800000003</v>
      </c>
    </row>
    <row r="26" spans="1:7" x14ac:dyDescent="0.25">
      <c r="A26" s="76" t="s">
        <v>252</v>
      </c>
      <c r="B26" s="168">
        <v>31408523</v>
      </c>
      <c r="C26" s="168">
        <v>0</v>
      </c>
      <c r="D26" s="169">
        <v>31408523</v>
      </c>
      <c r="E26" s="168">
        <v>24745096.449999999</v>
      </c>
      <c r="F26" s="168">
        <v>24745096.449999999</v>
      </c>
      <c r="G26" s="47">
        <f t="shared" si="2"/>
        <v>-6663426.5500000007</v>
      </c>
    </row>
    <row r="27" spans="1:7" x14ac:dyDescent="0.25">
      <c r="A27" s="76" t="s">
        <v>253</v>
      </c>
      <c r="B27" s="168">
        <v>0</v>
      </c>
      <c r="C27" s="168">
        <v>0</v>
      </c>
      <c r="D27" s="169">
        <v>0</v>
      </c>
      <c r="E27" s="168">
        <v>0</v>
      </c>
      <c r="F27" s="168">
        <v>0</v>
      </c>
      <c r="G27" s="47">
        <f t="shared" si="2"/>
        <v>0</v>
      </c>
    </row>
    <row r="28" spans="1:7" x14ac:dyDescent="0.25">
      <c r="A28" s="58" t="s">
        <v>254</v>
      </c>
      <c r="B28" s="47">
        <f t="shared" ref="B28:G28" si="3">SUM(B29:B33)</f>
        <v>18102044</v>
      </c>
      <c r="C28" s="47">
        <f t="shared" si="3"/>
        <v>0</v>
      </c>
      <c r="D28" s="47">
        <f t="shared" si="3"/>
        <v>18102044</v>
      </c>
      <c r="E28" s="47">
        <f t="shared" si="3"/>
        <v>6333034.8299999991</v>
      </c>
      <c r="F28" s="47">
        <f t="shared" si="3"/>
        <v>6333034.8299999991</v>
      </c>
      <c r="G28" s="47">
        <f t="shared" si="3"/>
        <v>-11769009.170000002</v>
      </c>
    </row>
    <row r="29" spans="1:7" x14ac:dyDescent="0.25">
      <c r="A29" s="76" t="s">
        <v>255</v>
      </c>
      <c r="B29" s="168">
        <v>0</v>
      </c>
      <c r="C29" s="168">
        <v>0</v>
      </c>
      <c r="D29" s="169">
        <v>0</v>
      </c>
      <c r="E29" s="168">
        <v>20890.560000000001</v>
      </c>
      <c r="F29" s="168">
        <v>20890.560000000001</v>
      </c>
      <c r="G29" s="47">
        <f>F29-B29</f>
        <v>20890.560000000001</v>
      </c>
    </row>
    <row r="30" spans="1:7" x14ac:dyDescent="0.25">
      <c r="A30" s="76" t="s">
        <v>256</v>
      </c>
      <c r="B30" s="168">
        <v>841728</v>
      </c>
      <c r="C30" s="168">
        <v>0</v>
      </c>
      <c r="D30" s="169">
        <v>841728</v>
      </c>
      <c r="E30" s="168">
        <v>6312144.2699999996</v>
      </c>
      <c r="F30" s="168">
        <v>6312144.2699999996</v>
      </c>
      <c r="G30" s="47">
        <f t="shared" ref="G30:G34" si="4">F30-B30</f>
        <v>5470416.2699999996</v>
      </c>
    </row>
    <row r="31" spans="1:7" x14ac:dyDescent="0.25">
      <c r="A31" s="76" t="s">
        <v>257</v>
      </c>
      <c r="B31" s="168">
        <v>4565310</v>
      </c>
      <c r="C31" s="168">
        <v>0</v>
      </c>
      <c r="D31" s="169">
        <v>4565310</v>
      </c>
      <c r="E31" s="168">
        <v>0</v>
      </c>
      <c r="F31" s="168">
        <v>0</v>
      </c>
      <c r="G31" s="47">
        <f t="shared" si="4"/>
        <v>-4565310</v>
      </c>
    </row>
    <row r="32" spans="1:7" x14ac:dyDescent="0.25">
      <c r="A32" s="76" t="s">
        <v>258</v>
      </c>
      <c r="B32" s="169">
        <v>0</v>
      </c>
      <c r="C32" s="169">
        <v>0</v>
      </c>
      <c r="D32" s="169">
        <v>0</v>
      </c>
      <c r="E32" s="169">
        <v>0</v>
      </c>
      <c r="F32" s="169">
        <v>0</v>
      </c>
      <c r="G32" s="47">
        <f t="shared" si="4"/>
        <v>0</v>
      </c>
    </row>
    <row r="33" spans="1:7" ht="14.45" customHeight="1" x14ac:dyDescent="0.25">
      <c r="A33" s="76" t="s">
        <v>259</v>
      </c>
      <c r="B33" s="168">
        <v>12695006</v>
      </c>
      <c r="C33" s="168">
        <v>0</v>
      </c>
      <c r="D33" s="169">
        <v>12695006</v>
      </c>
      <c r="E33" s="168">
        <v>0</v>
      </c>
      <c r="F33" s="168">
        <v>0</v>
      </c>
      <c r="G33" s="47">
        <f t="shared" si="4"/>
        <v>-12695006</v>
      </c>
    </row>
    <row r="34" spans="1:7" ht="14.45" customHeight="1" x14ac:dyDescent="0.25">
      <c r="A34" s="58" t="s">
        <v>260</v>
      </c>
      <c r="B34" s="168">
        <v>1097792.8700000001</v>
      </c>
      <c r="C34" s="168">
        <v>25066601.149999999</v>
      </c>
      <c r="D34" s="169">
        <v>26164394.02</v>
      </c>
      <c r="E34" s="168">
        <v>46237302.600000001</v>
      </c>
      <c r="F34" s="168">
        <v>43887302.600000001</v>
      </c>
      <c r="G34" s="47">
        <f t="shared" si="4"/>
        <v>42789509.730000004</v>
      </c>
    </row>
    <row r="35" spans="1:7" ht="14.45" customHeight="1" x14ac:dyDescent="0.25">
      <c r="A35" s="58" t="s">
        <v>261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6" t="s">
        <v>262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263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6" t="s">
        <v>264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6" t="s">
        <v>265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266</v>
      </c>
      <c r="B41" s="4">
        <f t="shared" ref="B41:G41" si="7">SUM(B9,B10,B11,B12,B13,B14,B15,B16,B28,B34,B35,B37)</f>
        <v>765476894.50999999</v>
      </c>
      <c r="C41" s="4">
        <f t="shared" si="7"/>
        <v>33666601.149999999</v>
      </c>
      <c r="D41" s="4">
        <f t="shared" si="7"/>
        <v>799143495.65999997</v>
      </c>
      <c r="E41" s="4">
        <f t="shared" si="7"/>
        <v>752853273.22000003</v>
      </c>
      <c r="F41" s="4">
        <f t="shared" si="7"/>
        <v>747116866.99000001</v>
      </c>
      <c r="G41" s="4">
        <f t="shared" si="7"/>
        <v>-18360027.520000026</v>
      </c>
    </row>
    <row r="42" spans="1:7" x14ac:dyDescent="0.25">
      <c r="A42" s="3" t="s">
        <v>267</v>
      </c>
      <c r="B42" s="91"/>
      <c r="C42" s="91"/>
      <c r="D42" s="91"/>
      <c r="E42" s="91"/>
      <c r="F42" s="91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268</v>
      </c>
      <c r="B44" s="49"/>
      <c r="C44" s="49"/>
      <c r="D44" s="49"/>
      <c r="E44" s="49"/>
      <c r="F44" s="49"/>
      <c r="G44" s="49"/>
    </row>
    <row r="45" spans="1:7" x14ac:dyDescent="0.25">
      <c r="A45" s="58" t="s">
        <v>269</v>
      </c>
      <c r="B45" s="47">
        <f t="shared" ref="B45:G45" si="8">SUM(B46:B53)</f>
        <v>328961247</v>
      </c>
      <c r="C45" s="47">
        <f t="shared" si="8"/>
        <v>5120345.99</v>
      </c>
      <c r="D45" s="47">
        <f t="shared" si="8"/>
        <v>334081592.99000001</v>
      </c>
      <c r="E45" s="47">
        <f t="shared" si="8"/>
        <v>334305532.58999997</v>
      </c>
      <c r="F45" s="47">
        <f t="shared" si="8"/>
        <v>334305532.58999997</v>
      </c>
      <c r="G45" s="47">
        <f t="shared" si="8"/>
        <v>5344285.5899999887</v>
      </c>
    </row>
    <row r="46" spans="1:7" x14ac:dyDescent="0.25">
      <c r="A46" s="79" t="s">
        <v>270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47">
        <f>F46-B46</f>
        <v>0</v>
      </c>
    </row>
    <row r="47" spans="1:7" x14ac:dyDescent="0.25">
      <c r="A47" s="79" t="s">
        <v>271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47">
        <f t="shared" ref="G47:G52" si="9">F47-B47</f>
        <v>0</v>
      </c>
    </row>
    <row r="48" spans="1:7" x14ac:dyDescent="0.25">
      <c r="A48" s="79" t="s">
        <v>272</v>
      </c>
      <c r="B48" s="171">
        <v>85764162</v>
      </c>
      <c r="C48" s="171">
        <v>-2382819.0099999998</v>
      </c>
      <c r="D48" s="170">
        <v>83381342.989999995</v>
      </c>
      <c r="E48" s="171">
        <v>83608209.799999997</v>
      </c>
      <c r="F48" s="171">
        <v>83608209.799999997</v>
      </c>
      <c r="G48" s="47">
        <f t="shared" si="9"/>
        <v>-2155952.200000003</v>
      </c>
    </row>
    <row r="49" spans="1:7" ht="30" x14ac:dyDescent="0.25">
      <c r="A49" s="79" t="s">
        <v>273</v>
      </c>
      <c r="B49" s="171">
        <v>243197085</v>
      </c>
      <c r="C49" s="171">
        <v>7503165</v>
      </c>
      <c r="D49" s="170">
        <v>250700250</v>
      </c>
      <c r="E49" s="171">
        <v>250697322.78999999</v>
      </c>
      <c r="F49" s="171">
        <v>250697322.78999999</v>
      </c>
      <c r="G49" s="47">
        <f t="shared" si="9"/>
        <v>7500237.7899999917</v>
      </c>
    </row>
    <row r="50" spans="1:7" x14ac:dyDescent="0.25">
      <c r="A50" s="79" t="s">
        <v>274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47">
        <f t="shared" si="9"/>
        <v>0</v>
      </c>
    </row>
    <row r="51" spans="1:7" x14ac:dyDescent="0.25">
      <c r="A51" s="79" t="s">
        <v>275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47">
        <f t="shared" si="9"/>
        <v>0</v>
      </c>
    </row>
    <row r="52" spans="1:7" ht="30" x14ac:dyDescent="0.25">
      <c r="A52" s="80" t="s">
        <v>276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47">
        <f t="shared" si="9"/>
        <v>0</v>
      </c>
    </row>
    <row r="53" spans="1:7" x14ac:dyDescent="0.25">
      <c r="A53" s="76" t="s">
        <v>277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47">
        <f>F53-B53</f>
        <v>0</v>
      </c>
    </row>
    <row r="54" spans="1:7" x14ac:dyDescent="0.25">
      <c r="A54" s="58" t="s">
        <v>278</v>
      </c>
      <c r="B54" s="47">
        <f t="shared" ref="B54:G54" si="10">SUM(B55:B58)</f>
        <v>0</v>
      </c>
      <c r="C54" s="47">
        <f t="shared" si="10"/>
        <v>382400</v>
      </c>
      <c r="D54" s="47">
        <f t="shared" si="10"/>
        <v>382400</v>
      </c>
      <c r="E54" s="47">
        <f t="shared" si="10"/>
        <v>385209.5</v>
      </c>
      <c r="F54" s="47">
        <f t="shared" si="10"/>
        <v>385209.5</v>
      </c>
      <c r="G54" s="47">
        <f t="shared" si="10"/>
        <v>385209.5</v>
      </c>
    </row>
    <row r="55" spans="1:7" x14ac:dyDescent="0.25">
      <c r="A55" s="80" t="s">
        <v>279</v>
      </c>
      <c r="B55" s="172">
        <v>0</v>
      </c>
      <c r="C55" s="172">
        <v>0</v>
      </c>
      <c r="D55" s="172">
        <v>0</v>
      </c>
      <c r="E55" s="172">
        <v>0</v>
      </c>
      <c r="F55" s="172">
        <v>0</v>
      </c>
      <c r="G55" s="47">
        <f>F55-B55</f>
        <v>0</v>
      </c>
    </row>
    <row r="56" spans="1:7" x14ac:dyDescent="0.25">
      <c r="A56" s="79" t="s">
        <v>280</v>
      </c>
      <c r="B56" s="172">
        <v>0</v>
      </c>
      <c r="C56" s="172">
        <v>0</v>
      </c>
      <c r="D56" s="172">
        <v>0</v>
      </c>
      <c r="E56" s="172">
        <v>0</v>
      </c>
      <c r="F56" s="172">
        <v>0</v>
      </c>
      <c r="G56" s="47">
        <f t="shared" ref="G56:G58" si="11">F56-B56</f>
        <v>0</v>
      </c>
    </row>
    <row r="57" spans="1:7" x14ac:dyDescent="0.25">
      <c r="A57" s="79" t="s">
        <v>281</v>
      </c>
      <c r="B57" s="172">
        <v>0</v>
      </c>
      <c r="C57" s="172">
        <v>0</v>
      </c>
      <c r="D57" s="172">
        <v>0</v>
      </c>
      <c r="E57" s="172">
        <v>0</v>
      </c>
      <c r="F57" s="172">
        <v>0</v>
      </c>
      <c r="G57" s="47">
        <f t="shared" si="11"/>
        <v>0</v>
      </c>
    </row>
    <row r="58" spans="1:7" x14ac:dyDescent="0.25">
      <c r="A58" s="80" t="s">
        <v>282</v>
      </c>
      <c r="B58" s="173">
        <v>0</v>
      </c>
      <c r="C58" s="173">
        <v>382400</v>
      </c>
      <c r="D58" s="172">
        <v>382400</v>
      </c>
      <c r="E58" s="173">
        <v>385209.5</v>
      </c>
      <c r="F58" s="173">
        <v>385209.5</v>
      </c>
      <c r="G58" s="47">
        <f t="shared" si="11"/>
        <v>385209.5</v>
      </c>
    </row>
    <row r="59" spans="1:7" x14ac:dyDescent="0.25">
      <c r="A59" s="58" t="s">
        <v>283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79" t="s">
        <v>284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79" t="s">
        <v>285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288</v>
      </c>
      <c r="B65" s="4">
        <f t="shared" ref="B65:G65" si="14">B45+B54+B59+B62+B63</f>
        <v>328961247</v>
      </c>
      <c r="C65" s="4">
        <f t="shared" si="14"/>
        <v>5502745.9900000002</v>
      </c>
      <c r="D65" s="4">
        <f t="shared" si="14"/>
        <v>334463992.99000001</v>
      </c>
      <c r="E65" s="4">
        <f t="shared" si="14"/>
        <v>334690742.08999997</v>
      </c>
      <c r="F65" s="4">
        <f t="shared" si="14"/>
        <v>334690742.08999997</v>
      </c>
      <c r="G65" s="4">
        <f t="shared" si="14"/>
        <v>5729495.0899999887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289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291</v>
      </c>
      <c r="B70" s="4">
        <f t="shared" ref="B70:G70" si="16">B41+B65+B67</f>
        <v>1094438141.51</v>
      </c>
      <c r="C70" s="4">
        <f t="shared" si="16"/>
        <v>39169347.140000001</v>
      </c>
      <c r="D70" s="4">
        <f t="shared" si="16"/>
        <v>1133607488.6500001</v>
      </c>
      <c r="E70" s="4">
        <f t="shared" si="16"/>
        <v>1087544015.3099999</v>
      </c>
      <c r="F70" s="4">
        <f t="shared" si="16"/>
        <v>1081807609.0799999</v>
      </c>
      <c r="G70" s="4">
        <f t="shared" si="16"/>
        <v>-12630532.430000037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292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295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scale="65" orientation="landscape" horizontalDpi="1200" verticalDpi="1200" r:id="rId1"/>
  <ignoredErrors>
    <ignoredError sqref="B16:F16 B35:F45 B60:F75 G9:G15 G60:G76 G55:G58 G38:G53 B54:F5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N9" sqref="N9"/>
    </sheetView>
  </sheetViews>
  <sheetFormatPr baseColWidth="10" defaultColWidth="11" defaultRowHeight="15" x14ac:dyDescent="0.25"/>
  <cols>
    <col min="1" max="1" width="92.85546875" customWidth="1"/>
    <col min="2" max="2" width="18.5703125" customWidth="1"/>
    <col min="3" max="3" width="17.5703125" customWidth="1"/>
    <col min="4" max="4" width="17.140625" customWidth="1"/>
    <col min="5" max="5" width="18.42578125" customWidth="1"/>
    <col min="6" max="6" width="18" customWidth="1"/>
    <col min="7" max="7" width="17.7109375" customWidth="1"/>
    <col min="8" max="8" width="2.28515625" customWidth="1"/>
  </cols>
  <sheetData>
    <row r="1" spans="1:7" ht="40.9" customHeight="1" x14ac:dyDescent="0.25">
      <c r="A1" s="207" t="s">
        <v>296</v>
      </c>
      <c r="B1" s="199"/>
      <c r="C1" s="199"/>
      <c r="D1" s="199"/>
      <c r="E1" s="199"/>
      <c r="F1" s="199"/>
      <c r="G1" s="200"/>
    </row>
    <row r="2" spans="1:7" x14ac:dyDescent="0.25">
      <c r="A2" s="123" t="str">
        <f>'Formato 1'!A2</f>
        <v>NOMBRE DEL ENTE PÚBLICO (a)</v>
      </c>
      <c r="B2" s="123"/>
      <c r="C2" s="123"/>
      <c r="D2" s="123"/>
      <c r="E2" s="123"/>
      <c r="F2" s="123"/>
      <c r="G2" s="123"/>
    </row>
    <row r="3" spans="1:7" x14ac:dyDescent="0.25">
      <c r="A3" s="124" t="s">
        <v>297</v>
      </c>
      <c r="B3" s="124"/>
      <c r="C3" s="124"/>
      <c r="D3" s="124"/>
      <c r="E3" s="124"/>
      <c r="F3" s="124"/>
      <c r="G3" s="124"/>
    </row>
    <row r="4" spans="1:7" x14ac:dyDescent="0.25">
      <c r="A4" s="124" t="s">
        <v>298</v>
      </c>
      <c r="B4" s="124"/>
      <c r="C4" s="124"/>
      <c r="D4" s="124"/>
      <c r="E4" s="124"/>
      <c r="F4" s="124"/>
      <c r="G4" s="124"/>
    </row>
    <row r="5" spans="1:7" x14ac:dyDescent="0.25">
      <c r="A5" s="124" t="str">
        <f>'Formato 3'!A4</f>
        <v>Del 1 de Enero al 31 de Diciembre de 2024 (b)</v>
      </c>
      <c r="B5" s="124"/>
      <c r="C5" s="124"/>
      <c r="D5" s="124"/>
      <c r="E5" s="124"/>
      <c r="F5" s="124"/>
      <c r="G5" s="124"/>
    </row>
    <row r="6" spans="1:7" x14ac:dyDescent="0.25">
      <c r="A6" s="125" t="s">
        <v>3</v>
      </c>
      <c r="B6" s="125"/>
      <c r="C6" s="125"/>
      <c r="D6" s="125"/>
      <c r="E6" s="125"/>
      <c r="F6" s="125"/>
      <c r="G6" s="125"/>
    </row>
    <row r="7" spans="1:7" x14ac:dyDescent="0.25">
      <c r="A7" s="205" t="s">
        <v>5</v>
      </c>
      <c r="B7" s="205" t="s">
        <v>299</v>
      </c>
      <c r="C7" s="205"/>
      <c r="D7" s="205"/>
      <c r="E7" s="205"/>
      <c r="F7" s="205"/>
      <c r="G7" s="206" t="s">
        <v>300</v>
      </c>
    </row>
    <row r="8" spans="1:7" ht="30" x14ac:dyDescent="0.25">
      <c r="A8" s="205"/>
      <c r="B8" s="7" t="s">
        <v>301</v>
      </c>
      <c r="C8" s="7" t="s">
        <v>302</v>
      </c>
      <c r="D8" s="7" t="s">
        <v>303</v>
      </c>
      <c r="E8" s="7" t="s">
        <v>187</v>
      </c>
      <c r="F8" s="7" t="s">
        <v>304</v>
      </c>
      <c r="G8" s="205"/>
    </row>
    <row r="9" spans="1:7" x14ac:dyDescent="0.25">
      <c r="A9" s="27" t="s">
        <v>305</v>
      </c>
      <c r="B9" s="82">
        <f t="shared" ref="B9:G9" si="0">SUM(B10,B18,B28,B38,B48,B58,B62,B71,B75)</f>
        <v>765476894.50999999</v>
      </c>
      <c r="C9" s="82">
        <f t="shared" si="0"/>
        <v>266088181.62999997</v>
      </c>
      <c r="D9" s="82">
        <f t="shared" si="0"/>
        <v>1031565076.1400001</v>
      </c>
      <c r="E9" s="82">
        <f t="shared" si="0"/>
        <v>773054695.92999995</v>
      </c>
      <c r="F9" s="82">
        <f t="shared" si="0"/>
        <v>769504191.76999998</v>
      </c>
      <c r="G9" s="82">
        <f t="shared" si="0"/>
        <v>258510380.21000001</v>
      </c>
    </row>
    <row r="10" spans="1:7" x14ac:dyDescent="0.25">
      <c r="A10" s="83" t="s">
        <v>306</v>
      </c>
      <c r="B10" s="82">
        <f t="shared" ref="B10:G10" si="1">SUM(B11:B17)</f>
        <v>357312914.80000001</v>
      </c>
      <c r="C10" s="82">
        <f t="shared" si="1"/>
        <v>3.4924596548080444E-10</v>
      </c>
      <c r="D10" s="82">
        <f t="shared" si="1"/>
        <v>357312914.80000001</v>
      </c>
      <c r="E10" s="82">
        <f t="shared" si="1"/>
        <v>301737380.81</v>
      </c>
      <c r="F10" s="82">
        <f t="shared" si="1"/>
        <v>301737380.81</v>
      </c>
      <c r="G10" s="82">
        <f t="shared" si="1"/>
        <v>55575533.990000002</v>
      </c>
    </row>
    <row r="11" spans="1:7" x14ac:dyDescent="0.25">
      <c r="A11" s="84" t="s">
        <v>307</v>
      </c>
      <c r="B11" s="175">
        <v>191245982.88</v>
      </c>
      <c r="C11" s="175">
        <v>4745522.8</v>
      </c>
      <c r="D11" s="176">
        <v>195991505.68000001</v>
      </c>
      <c r="E11" s="175">
        <v>172448746.90000001</v>
      </c>
      <c r="F11" s="175">
        <v>172448746.90000001</v>
      </c>
      <c r="G11" s="75">
        <f>D11-E11</f>
        <v>23542758.780000001</v>
      </c>
    </row>
    <row r="12" spans="1:7" x14ac:dyDescent="0.25">
      <c r="A12" s="84" t="s">
        <v>308</v>
      </c>
      <c r="B12" s="175">
        <v>2035624.21</v>
      </c>
      <c r="C12" s="175">
        <v>3700000</v>
      </c>
      <c r="D12" s="176">
        <v>5735624.21</v>
      </c>
      <c r="E12" s="175">
        <v>4870137.71</v>
      </c>
      <c r="F12" s="175">
        <v>4870137.71</v>
      </c>
      <c r="G12" s="75">
        <f t="shared" ref="G12:G17" si="2">D12-E12</f>
        <v>865486.5</v>
      </c>
    </row>
    <row r="13" spans="1:7" x14ac:dyDescent="0.25">
      <c r="A13" s="84" t="s">
        <v>309</v>
      </c>
      <c r="B13" s="175">
        <v>47451674.409999996</v>
      </c>
      <c r="C13" s="175">
        <v>-4036036.8</v>
      </c>
      <c r="D13" s="176">
        <v>43415637.609999999</v>
      </c>
      <c r="E13" s="175">
        <v>34064681.210000001</v>
      </c>
      <c r="F13" s="175">
        <v>34064681.210000001</v>
      </c>
      <c r="G13" s="75">
        <f t="shared" si="2"/>
        <v>9350956.3999999985</v>
      </c>
    </row>
    <row r="14" spans="1:7" x14ac:dyDescent="0.25">
      <c r="A14" s="84" t="s">
        <v>310</v>
      </c>
      <c r="B14" s="175">
        <v>78209313.049999997</v>
      </c>
      <c r="C14" s="175">
        <v>1057652.56</v>
      </c>
      <c r="D14" s="176">
        <v>79266965.609999999</v>
      </c>
      <c r="E14" s="175">
        <v>64170845.729999997</v>
      </c>
      <c r="F14" s="175">
        <v>64170845.729999997</v>
      </c>
      <c r="G14" s="75">
        <f t="shared" si="2"/>
        <v>15096119.880000003</v>
      </c>
    </row>
    <row r="15" spans="1:7" x14ac:dyDescent="0.25">
      <c r="A15" s="84" t="s">
        <v>311</v>
      </c>
      <c r="B15" s="175">
        <v>37557128.350000001</v>
      </c>
      <c r="C15" s="175">
        <v>-4718946.66</v>
      </c>
      <c r="D15" s="176">
        <v>32838181.690000001</v>
      </c>
      <c r="E15" s="175">
        <v>26182969.260000002</v>
      </c>
      <c r="F15" s="175">
        <v>26182969.260000002</v>
      </c>
      <c r="G15" s="75">
        <f t="shared" si="2"/>
        <v>6655212.4299999997</v>
      </c>
    </row>
    <row r="16" spans="1:7" x14ac:dyDescent="0.25">
      <c r="A16" s="84" t="s">
        <v>312</v>
      </c>
      <c r="B16" s="175">
        <v>813191.9</v>
      </c>
      <c r="C16" s="175">
        <v>-748191.9</v>
      </c>
      <c r="D16" s="176">
        <v>65000</v>
      </c>
      <c r="E16" s="175">
        <v>0</v>
      </c>
      <c r="F16" s="175">
        <v>0</v>
      </c>
      <c r="G16" s="75">
        <f t="shared" si="2"/>
        <v>65000</v>
      </c>
    </row>
    <row r="17" spans="1:7" x14ac:dyDescent="0.25">
      <c r="A17" s="84" t="s">
        <v>313</v>
      </c>
      <c r="B17" s="176">
        <v>0</v>
      </c>
      <c r="C17" s="176">
        <v>0</v>
      </c>
      <c r="D17" s="176">
        <v>0</v>
      </c>
      <c r="E17" s="176">
        <v>0</v>
      </c>
      <c r="F17" s="176">
        <v>0</v>
      </c>
      <c r="G17" s="75">
        <f t="shared" si="2"/>
        <v>0</v>
      </c>
    </row>
    <row r="18" spans="1:7" x14ac:dyDescent="0.25">
      <c r="A18" s="83" t="s">
        <v>314</v>
      </c>
      <c r="B18" s="82">
        <f t="shared" ref="B18:G18" si="3">SUM(B19:B27)</f>
        <v>62750120.950000003</v>
      </c>
      <c r="C18" s="82">
        <f t="shared" si="3"/>
        <v>16599875.409999998</v>
      </c>
      <c r="D18" s="82">
        <f t="shared" si="3"/>
        <v>79349996.359999999</v>
      </c>
      <c r="E18" s="82">
        <f t="shared" si="3"/>
        <v>60182347.93</v>
      </c>
      <c r="F18" s="82">
        <f t="shared" si="3"/>
        <v>60182347.93</v>
      </c>
      <c r="G18" s="82">
        <f t="shared" si="3"/>
        <v>19167648.43</v>
      </c>
    </row>
    <row r="19" spans="1:7" x14ac:dyDescent="0.25">
      <c r="A19" s="84" t="s">
        <v>315</v>
      </c>
      <c r="B19" s="175">
        <v>8606526.8599999994</v>
      </c>
      <c r="C19" s="175">
        <v>599492.31999999995</v>
      </c>
      <c r="D19" s="176">
        <v>9206019.1799999997</v>
      </c>
      <c r="E19" s="175">
        <v>6550434.3099999996</v>
      </c>
      <c r="F19" s="175">
        <v>6550434.3099999996</v>
      </c>
      <c r="G19" s="75">
        <f>D19-E19</f>
        <v>2655584.87</v>
      </c>
    </row>
    <row r="20" spans="1:7" x14ac:dyDescent="0.25">
      <c r="A20" s="84" t="s">
        <v>316</v>
      </c>
      <c r="B20" s="175">
        <v>1476146.37</v>
      </c>
      <c r="C20" s="175">
        <v>1040000</v>
      </c>
      <c r="D20" s="176">
        <v>2516146.37</v>
      </c>
      <c r="E20" s="175">
        <v>1727555.66</v>
      </c>
      <c r="F20" s="175">
        <v>1727555.66</v>
      </c>
      <c r="G20" s="75">
        <f t="shared" ref="G20:G27" si="4">D20-E20</f>
        <v>788590.7100000002</v>
      </c>
    </row>
    <row r="21" spans="1:7" x14ac:dyDescent="0.25">
      <c r="A21" s="84" t="s">
        <v>317</v>
      </c>
      <c r="B21" s="175">
        <v>4133900</v>
      </c>
      <c r="C21" s="175">
        <v>-4000000</v>
      </c>
      <c r="D21" s="176">
        <v>133900</v>
      </c>
      <c r="E21" s="175">
        <v>19720</v>
      </c>
      <c r="F21" s="175">
        <v>19720</v>
      </c>
      <c r="G21" s="75">
        <f t="shared" si="4"/>
        <v>114180</v>
      </c>
    </row>
    <row r="22" spans="1:7" x14ac:dyDescent="0.25">
      <c r="A22" s="84" t="s">
        <v>318</v>
      </c>
      <c r="B22" s="175">
        <v>21152657.219999999</v>
      </c>
      <c r="C22" s="175">
        <v>7218274.2800000003</v>
      </c>
      <c r="D22" s="176">
        <v>28370931.5</v>
      </c>
      <c r="E22" s="175">
        <v>17731493.73</v>
      </c>
      <c r="F22" s="175">
        <v>17731493.73</v>
      </c>
      <c r="G22" s="75">
        <f t="shared" si="4"/>
        <v>10639437.77</v>
      </c>
    </row>
    <row r="23" spans="1:7" x14ac:dyDescent="0.25">
      <c r="A23" s="84" t="s">
        <v>319</v>
      </c>
      <c r="B23" s="175">
        <v>1303787.94</v>
      </c>
      <c r="C23" s="175">
        <v>633673.62</v>
      </c>
      <c r="D23" s="176">
        <v>1937461.56</v>
      </c>
      <c r="E23" s="175">
        <v>1336190.27</v>
      </c>
      <c r="F23" s="175">
        <v>1336190.27</v>
      </c>
      <c r="G23" s="75">
        <f t="shared" si="4"/>
        <v>601271.29</v>
      </c>
    </row>
    <row r="24" spans="1:7" x14ac:dyDescent="0.25">
      <c r="A24" s="84" t="s">
        <v>320</v>
      </c>
      <c r="B24" s="175">
        <v>1471867.98</v>
      </c>
      <c r="C24" s="175">
        <v>14364141.43</v>
      </c>
      <c r="D24" s="176">
        <v>15836009.41</v>
      </c>
      <c r="E24" s="175">
        <v>14559185.26</v>
      </c>
      <c r="F24" s="175">
        <v>14559185.26</v>
      </c>
      <c r="G24" s="75">
        <f t="shared" si="4"/>
        <v>1276824.1500000004</v>
      </c>
    </row>
    <row r="25" spans="1:7" x14ac:dyDescent="0.25">
      <c r="A25" s="84" t="s">
        <v>321</v>
      </c>
      <c r="B25" s="175">
        <v>11407052.77</v>
      </c>
      <c r="C25" s="175">
        <v>-1568451.5</v>
      </c>
      <c r="D25" s="176">
        <v>9838601.2699999996</v>
      </c>
      <c r="E25" s="175">
        <v>8420679.1600000001</v>
      </c>
      <c r="F25" s="175">
        <v>8420679.1600000001</v>
      </c>
      <c r="G25" s="75">
        <f t="shared" si="4"/>
        <v>1417922.1099999994</v>
      </c>
    </row>
    <row r="26" spans="1:7" x14ac:dyDescent="0.25">
      <c r="A26" s="84" t="s">
        <v>322</v>
      </c>
      <c r="B26" s="175">
        <v>0</v>
      </c>
      <c r="C26" s="175">
        <v>21767.040000000001</v>
      </c>
      <c r="D26" s="176">
        <v>21767.040000000001</v>
      </c>
      <c r="E26" s="175">
        <v>0</v>
      </c>
      <c r="F26" s="175">
        <v>0</v>
      </c>
      <c r="G26" s="75">
        <f t="shared" si="4"/>
        <v>21767.040000000001</v>
      </c>
    </row>
    <row r="27" spans="1:7" x14ac:dyDescent="0.25">
      <c r="A27" s="84" t="s">
        <v>323</v>
      </c>
      <c r="B27" s="175">
        <v>13198181.810000001</v>
      </c>
      <c r="C27" s="175">
        <v>-1709021.78</v>
      </c>
      <c r="D27" s="176">
        <v>11489160.030000001</v>
      </c>
      <c r="E27" s="175">
        <v>9837089.5399999991</v>
      </c>
      <c r="F27" s="175">
        <v>9837089.5399999991</v>
      </c>
      <c r="G27" s="75">
        <f t="shared" si="4"/>
        <v>1652070.4900000021</v>
      </c>
    </row>
    <row r="28" spans="1:7" x14ac:dyDescent="0.25">
      <c r="A28" s="83" t="s">
        <v>324</v>
      </c>
      <c r="B28" s="82">
        <f t="shared" ref="B28:G28" si="5">SUM(B29:B37)</f>
        <v>132756699.63000001</v>
      </c>
      <c r="C28" s="82">
        <f t="shared" si="5"/>
        <v>29183437.099999994</v>
      </c>
      <c r="D28" s="82">
        <f t="shared" si="5"/>
        <v>161940136.73000002</v>
      </c>
      <c r="E28" s="82">
        <f t="shared" si="5"/>
        <v>132240070.05</v>
      </c>
      <c r="F28" s="82">
        <f t="shared" si="5"/>
        <v>130469970.05</v>
      </c>
      <c r="G28" s="82">
        <f t="shared" si="5"/>
        <v>29700066.680000007</v>
      </c>
    </row>
    <row r="29" spans="1:7" x14ac:dyDescent="0.25">
      <c r="A29" s="84" t="s">
        <v>325</v>
      </c>
      <c r="B29" s="175">
        <v>37494137.090000004</v>
      </c>
      <c r="C29" s="175">
        <v>1111525.68</v>
      </c>
      <c r="D29" s="176">
        <v>38605662.770000003</v>
      </c>
      <c r="E29" s="175">
        <v>35050777.729999997</v>
      </c>
      <c r="F29" s="175">
        <v>35050777.729999997</v>
      </c>
      <c r="G29" s="75">
        <f>D29-E29</f>
        <v>3554885.0400000066</v>
      </c>
    </row>
    <row r="30" spans="1:7" x14ac:dyDescent="0.25">
      <c r="A30" s="84" t="s">
        <v>326</v>
      </c>
      <c r="B30" s="175">
        <v>5219716.07</v>
      </c>
      <c r="C30" s="175">
        <v>3342539.15</v>
      </c>
      <c r="D30" s="176">
        <v>8562255.2200000007</v>
      </c>
      <c r="E30" s="175">
        <v>7947022.3700000001</v>
      </c>
      <c r="F30" s="175">
        <v>7947022.3700000001</v>
      </c>
      <c r="G30" s="75">
        <f t="shared" ref="G30:G37" si="6">D30-E30</f>
        <v>615232.85000000056</v>
      </c>
    </row>
    <row r="31" spans="1:7" x14ac:dyDescent="0.25">
      <c r="A31" s="84" t="s">
        <v>327</v>
      </c>
      <c r="B31" s="175">
        <v>26738842.43</v>
      </c>
      <c r="C31" s="175">
        <v>6778782.7300000004</v>
      </c>
      <c r="D31" s="176">
        <v>33517625.16</v>
      </c>
      <c r="E31" s="175">
        <v>25116241.010000002</v>
      </c>
      <c r="F31" s="175">
        <v>25116241.010000002</v>
      </c>
      <c r="G31" s="75">
        <f t="shared" si="6"/>
        <v>8401384.1499999985</v>
      </c>
    </row>
    <row r="32" spans="1:7" x14ac:dyDescent="0.25">
      <c r="A32" s="84" t="s">
        <v>328</v>
      </c>
      <c r="B32" s="175">
        <v>8420250</v>
      </c>
      <c r="C32" s="175">
        <v>-515500</v>
      </c>
      <c r="D32" s="176">
        <v>7904750</v>
      </c>
      <c r="E32" s="175">
        <v>5964944.3099999996</v>
      </c>
      <c r="F32" s="175">
        <v>5964944.3099999996</v>
      </c>
      <c r="G32" s="75">
        <f t="shared" si="6"/>
        <v>1939805.6900000004</v>
      </c>
    </row>
    <row r="33" spans="1:7" ht="14.45" customHeight="1" x14ac:dyDescent="0.25">
      <c r="A33" s="84" t="s">
        <v>329</v>
      </c>
      <c r="B33" s="175">
        <v>18026625.870000001</v>
      </c>
      <c r="C33" s="175">
        <v>2781140.21</v>
      </c>
      <c r="D33" s="176">
        <v>20807766.080000002</v>
      </c>
      <c r="E33" s="175">
        <v>13767099.640000001</v>
      </c>
      <c r="F33" s="175">
        <v>13767099.640000001</v>
      </c>
      <c r="G33" s="75">
        <f t="shared" si="6"/>
        <v>7040666.4400000013</v>
      </c>
    </row>
    <row r="34" spans="1:7" ht="14.45" customHeight="1" x14ac:dyDescent="0.25">
      <c r="A34" s="84" t="s">
        <v>330</v>
      </c>
      <c r="B34" s="175">
        <v>6194420</v>
      </c>
      <c r="C34" s="175">
        <v>18027.52</v>
      </c>
      <c r="D34" s="176">
        <v>6212447.5199999996</v>
      </c>
      <c r="E34" s="175">
        <v>4617617.16</v>
      </c>
      <c r="F34" s="175">
        <v>4617617.16</v>
      </c>
      <c r="G34" s="75">
        <f t="shared" si="6"/>
        <v>1594830.3599999994</v>
      </c>
    </row>
    <row r="35" spans="1:7" ht="14.45" customHeight="1" x14ac:dyDescent="0.25">
      <c r="A35" s="84" t="s">
        <v>331</v>
      </c>
      <c r="B35" s="175">
        <v>1462222.95</v>
      </c>
      <c r="C35" s="175">
        <v>-292146.90999999997</v>
      </c>
      <c r="D35" s="176">
        <v>1170076.04</v>
      </c>
      <c r="E35" s="175">
        <v>132136.89000000001</v>
      </c>
      <c r="F35" s="175">
        <v>132136.89000000001</v>
      </c>
      <c r="G35" s="75">
        <f t="shared" si="6"/>
        <v>1037939.15</v>
      </c>
    </row>
    <row r="36" spans="1:7" ht="14.45" customHeight="1" x14ac:dyDescent="0.25">
      <c r="A36" s="84" t="s">
        <v>332</v>
      </c>
      <c r="B36" s="175">
        <v>7780475.7999999998</v>
      </c>
      <c r="C36" s="175">
        <v>25412467.609999999</v>
      </c>
      <c r="D36" s="176">
        <v>33192943.41</v>
      </c>
      <c r="E36" s="175">
        <v>31261335.190000001</v>
      </c>
      <c r="F36" s="175">
        <v>31261335.190000001</v>
      </c>
      <c r="G36" s="75">
        <f t="shared" si="6"/>
        <v>1931608.2199999988</v>
      </c>
    </row>
    <row r="37" spans="1:7" ht="14.45" customHeight="1" x14ac:dyDescent="0.25">
      <c r="A37" s="84" t="s">
        <v>333</v>
      </c>
      <c r="B37" s="175">
        <v>21420009.420000002</v>
      </c>
      <c r="C37" s="175">
        <v>-9453398.8900000006</v>
      </c>
      <c r="D37" s="176">
        <v>11966610.530000001</v>
      </c>
      <c r="E37" s="175">
        <v>8382895.75</v>
      </c>
      <c r="F37" s="175">
        <v>6612795.75</v>
      </c>
      <c r="G37" s="75">
        <f t="shared" si="6"/>
        <v>3583714.7800000012</v>
      </c>
    </row>
    <row r="38" spans="1:7" x14ac:dyDescent="0.25">
      <c r="A38" s="83" t="s">
        <v>334</v>
      </c>
      <c r="B38" s="82">
        <f t="shared" ref="B38:G38" si="7">SUM(B39:B47)</f>
        <v>111561309.2</v>
      </c>
      <c r="C38" s="82">
        <f t="shared" si="7"/>
        <v>28557686.57</v>
      </c>
      <c r="D38" s="82">
        <f t="shared" si="7"/>
        <v>140118995.77000001</v>
      </c>
      <c r="E38" s="82">
        <f t="shared" si="7"/>
        <v>125883222.47</v>
      </c>
      <c r="F38" s="82">
        <f t="shared" si="7"/>
        <v>125883222.47</v>
      </c>
      <c r="G38" s="82">
        <f t="shared" si="7"/>
        <v>14235773.300000014</v>
      </c>
    </row>
    <row r="39" spans="1:7" x14ac:dyDescent="0.25">
      <c r="A39" s="84" t="s">
        <v>335</v>
      </c>
      <c r="B39" s="175">
        <v>1103361.75</v>
      </c>
      <c r="C39" s="175">
        <v>500000</v>
      </c>
      <c r="D39" s="176">
        <v>1603361.75</v>
      </c>
      <c r="E39" s="175">
        <v>1121413.44</v>
      </c>
      <c r="F39" s="175">
        <v>1121413.44</v>
      </c>
      <c r="G39" s="75">
        <f>D39-E39</f>
        <v>481948.31000000006</v>
      </c>
    </row>
    <row r="40" spans="1:7" x14ac:dyDescent="0.25">
      <c r="A40" s="84" t="s">
        <v>336</v>
      </c>
      <c r="B40" s="175">
        <v>77843507.370000005</v>
      </c>
      <c r="C40" s="175">
        <v>9617518.7100000009</v>
      </c>
      <c r="D40" s="176">
        <v>87461026.080000013</v>
      </c>
      <c r="E40" s="175">
        <v>85461026.079999998</v>
      </c>
      <c r="F40" s="175">
        <v>85461026.079999998</v>
      </c>
      <c r="G40" s="75">
        <f t="shared" ref="G40:G47" si="8">D40-E40</f>
        <v>2000000.0000000149</v>
      </c>
    </row>
    <row r="41" spans="1:7" x14ac:dyDescent="0.25">
      <c r="A41" s="84" t="s">
        <v>337</v>
      </c>
      <c r="B41" s="175">
        <v>2575000</v>
      </c>
      <c r="C41" s="175">
        <v>9645075</v>
      </c>
      <c r="D41" s="176">
        <v>12220075</v>
      </c>
      <c r="E41" s="175">
        <v>10746102.5</v>
      </c>
      <c r="F41" s="175">
        <v>10746102.5</v>
      </c>
      <c r="G41" s="75">
        <f t="shared" si="8"/>
        <v>1473972.5</v>
      </c>
    </row>
    <row r="42" spans="1:7" x14ac:dyDescent="0.25">
      <c r="A42" s="84" t="s">
        <v>338</v>
      </c>
      <c r="B42" s="175">
        <v>29421440.079999998</v>
      </c>
      <c r="C42" s="175">
        <v>8795092.8599999994</v>
      </c>
      <c r="D42" s="176">
        <v>38216532.939999998</v>
      </c>
      <c r="E42" s="175">
        <v>28554680.449999999</v>
      </c>
      <c r="F42" s="175">
        <v>28554680.449999999</v>
      </c>
      <c r="G42" s="75">
        <f t="shared" si="8"/>
        <v>9661852.4899999984</v>
      </c>
    </row>
    <row r="43" spans="1:7" x14ac:dyDescent="0.25">
      <c r="A43" s="84" t="s">
        <v>339</v>
      </c>
      <c r="B43" s="176">
        <v>0</v>
      </c>
      <c r="C43" s="176">
        <v>0</v>
      </c>
      <c r="D43" s="176">
        <v>0</v>
      </c>
      <c r="E43" s="176">
        <v>0</v>
      </c>
      <c r="F43" s="176">
        <v>0</v>
      </c>
      <c r="G43" s="75">
        <f t="shared" si="8"/>
        <v>0</v>
      </c>
    </row>
    <row r="44" spans="1:7" x14ac:dyDescent="0.25">
      <c r="A44" s="84" t="s">
        <v>340</v>
      </c>
      <c r="B44" s="175">
        <v>618000</v>
      </c>
      <c r="C44" s="175">
        <v>0</v>
      </c>
      <c r="D44" s="176">
        <v>618000</v>
      </c>
      <c r="E44" s="175">
        <v>0</v>
      </c>
      <c r="F44" s="175">
        <v>0</v>
      </c>
      <c r="G44" s="75">
        <f t="shared" si="8"/>
        <v>618000</v>
      </c>
    </row>
    <row r="45" spans="1:7" x14ac:dyDescent="0.25">
      <c r="A45" s="84" t="s">
        <v>341</v>
      </c>
      <c r="B45" s="176">
        <v>0</v>
      </c>
      <c r="C45" s="176">
        <v>0</v>
      </c>
      <c r="D45" s="176">
        <v>0</v>
      </c>
      <c r="E45" s="176">
        <v>0</v>
      </c>
      <c r="F45" s="176">
        <v>0</v>
      </c>
      <c r="G45" s="75">
        <f t="shared" si="8"/>
        <v>0</v>
      </c>
    </row>
    <row r="46" spans="1:7" x14ac:dyDescent="0.25">
      <c r="A46" s="84" t="s">
        <v>342</v>
      </c>
      <c r="B46" s="176">
        <v>0</v>
      </c>
      <c r="C46" s="176">
        <v>0</v>
      </c>
      <c r="D46" s="176">
        <v>0</v>
      </c>
      <c r="E46" s="176">
        <v>0</v>
      </c>
      <c r="F46" s="176">
        <v>0</v>
      </c>
      <c r="G46" s="75">
        <f t="shared" si="8"/>
        <v>0</v>
      </c>
    </row>
    <row r="47" spans="1:7" x14ac:dyDescent="0.25">
      <c r="A47" s="84" t="s">
        <v>343</v>
      </c>
      <c r="B47" s="176">
        <v>0</v>
      </c>
      <c r="C47" s="176">
        <v>0</v>
      </c>
      <c r="D47" s="176">
        <v>0</v>
      </c>
      <c r="E47" s="176">
        <v>0</v>
      </c>
      <c r="F47" s="176">
        <v>0</v>
      </c>
      <c r="G47" s="75">
        <f t="shared" si="8"/>
        <v>0</v>
      </c>
    </row>
    <row r="48" spans="1:7" x14ac:dyDescent="0.25">
      <c r="A48" s="83" t="s">
        <v>344</v>
      </c>
      <c r="B48" s="82">
        <f t="shared" ref="B48:G48" si="9">SUM(B49:B57)</f>
        <v>28710002.400000002</v>
      </c>
      <c r="C48" s="82">
        <f t="shared" si="9"/>
        <v>20407505.109999999</v>
      </c>
      <c r="D48" s="82">
        <f t="shared" si="9"/>
        <v>49117507.509999998</v>
      </c>
      <c r="E48" s="82">
        <f t="shared" si="9"/>
        <v>25062112.909999996</v>
      </c>
      <c r="F48" s="82">
        <f t="shared" si="9"/>
        <v>23281708.75</v>
      </c>
      <c r="G48" s="82">
        <f t="shared" si="9"/>
        <v>24055394.599999998</v>
      </c>
    </row>
    <row r="49" spans="1:7" x14ac:dyDescent="0.25">
      <c r="A49" s="84" t="s">
        <v>345</v>
      </c>
      <c r="B49" s="175">
        <v>4098953.22</v>
      </c>
      <c r="C49" s="175">
        <v>934698.77</v>
      </c>
      <c r="D49" s="176">
        <v>5033651.99</v>
      </c>
      <c r="E49" s="175">
        <v>4047255.62</v>
      </c>
      <c r="F49" s="175">
        <v>4047255.62</v>
      </c>
      <c r="G49" s="75">
        <f>D49-E49</f>
        <v>986396.37000000011</v>
      </c>
    </row>
    <row r="50" spans="1:7" x14ac:dyDescent="0.25">
      <c r="A50" s="84" t="s">
        <v>346</v>
      </c>
      <c r="B50" s="175">
        <v>692551.1</v>
      </c>
      <c r="C50" s="175">
        <v>11828172.73</v>
      </c>
      <c r="D50" s="176">
        <v>12520723.83</v>
      </c>
      <c r="E50" s="175">
        <v>2269471.3199999998</v>
      </c>
      <c r="F50" s="175">
        <v>1204271.1599999999</v>
      </c>
      <c r="G50" s="75">
        <f t="shared" ref="G50:G57" si="10">D50-E50</f>
        <v>10251252.51</v>
      </c>
    </row>
    <row r="51" spans="1:7" x14ac:dyDescent="0.25">
      <c r="A51" s="84" t="s">
        <v>347</v>
      </c>
      <c r="B51" s="175">
        <v>454101.25</v>
      </c>
      <c r="C51" s="175">
        <v>0</v>
      </c>
      <c r="D51" s="176">
        <v>454101.25</v>
      </c>
      <c r="E51" s="175">
        <v>22616.49</v>
      </c>
      <c r="F51" s="175">
        <v>22616.49</v>
      </c>
      <c r="G51" s="75">
        <f t="shared" si="10"/>
        <v>431484.76</v>
      </c>
    </row>
    <row r="52" spans="1:7" x14ac:dyDescent="0.25">
      <c r="A52" s="84" t="s">
        <v>348</v>
      </c>
      <c r="B52" s="175">
        <v>5173225</v>
      </c>
      <c r="C52" s="175">
        <v>4913110</v>
      </c>
      <c r="D52" s="176">
        <v>10086335</v>
      </c>
      <c r="E52" s="175">
        <v>6484144</v>
      </c>
      <c r="F52" s="175">
        <v>5768940</v>
      </c>
      <c r="G52" s="75">
        <f t="shared" si="10"/>
        <v>3602191</v>
      </c>
    </row>
    <row r="53" spans="1:7" x14ac:dyDescent="0.25">
      <c r="A53" s="84" t="s">
        <v>349</v>
      </c>
      <c r="B53" s="175">
        <v>1291320.53</v>
      </c>
      <c r="C53" s="175">
        <v>-479900.53</v>
      </c>
      <c r="D53" s="176">
        <v>811420</v>
      </c>
      <c r="E53" s="175">
        <v>811420</v>
      </c>
      <c r="F53" s="175">
        <v>811420</v>
      </c>
      <c r="G53" s="75">
        <f t="shared" si="10"/>
        <v>0</v>
      </c>
    </row>
    <row r="54" spans="1:7" x14ac:dyDescent="0.25">
      <c r="A54" s="84" t="s">
        <v>350</v>
      </c>
      <c r="B54" s="175">
        <v>15329438.5</v>
      </c>
      <c r="C54" s="175">
        <v>-9203683.3200000003</v>
      </c>
      <c r="D54" s="176">
        <v>6125755.1799999997</v>
      </c>
      <c r="E54" s="175">
        <v>2452020.38</v>
      </c>
      <c r="F54" s="175">
        <v>2452020.38</v>
      </c>
      <c r="G54" s="75">
        <f t="shared" si="10"/>
        <v>3673734.8</v>
      </c>
    </row>
    <row r="55" spans="1:7" x14ac:dyDescent="0.25">
      <c r="A55" s="84" t="s">
        <v>351</v>
      </c>
      <c r="B55" s="176">
        <v>0</v>
      </c>
      <c r="C55" s="176">
        <v>0</v>
      </c>
      <c r="D55" s="176">
        <v>0</v>
      </c>
      <c r="E55" s="176">
        <v>0</v>
      </c>
      <c r="F55" s="176">
        <v>0</v>
      </c>
      <c r="G55" s="75">
        <f t="shared" si="10"/>
        <v>0</v>
      </c>
    </row>
    <row r="56" spans="1:7" x14ac:dyDescent="0.25">
      <c r="A56" s="84" t="s">
        <v>352</v>
      </c>
      <c r="B56" s="175">
        <v>1030000</v>
      </c>
      <c r="C56" s="175">
        <v>13004107.460000001</v>
      </c>
      <c r="D56" s="176">
        <v>14034107.460000001</v>
      </c>
      <c r="E56" s="175">
        <v>8975185.0999999996</v>
      </c>
      <c r="F56" s="175">
        <v>8975185.0999999996</v>
      </c>
      <c r="G56" s="75">
        <f t="shared" si="10"/>
        <v>5058922.3600000013</v>
      </c>
    </row>
    <row r="57" spans="1:7" x14ac:dyDescent="0.25">
      <c r="A57" s="84" t="s">
        <v>353</v>
      </c>
      <c r="B57" s="175">
        <v>640412.80000000005</v>
      </c>
      <c r="C57" s="175">
        <v>-589000</v>
      </c>
      <c r="D57" s="176">
        <v>51412.800000000047</v>
      </c>
      <c r="E57" s="175">
        <v>0</v>
      </c>
      <c r="F57" s="175">
        <v>0</v>
      </c>
      <c r="G57" s="75">
        <f t="shared" si="10"/>
        <v>51412.800000000047</v>
      </c>
    </row>
    <row r="58" spans="1:7" x14ac:dyDescent="0.25">
      <c r="A58" s="83" t="s">
        <v>354</v>
      </c>
      <c r="B58" s="82">
        <f t="shared" ref="B58:G58" si="11">SUM(B59:B61)</f>
        <v>67450345.030000001</v>
      </c>
      <c r="C58" s="82">
        <f t="shared" si="11"/>
        <v>160687260.22999999</v>
      </c>
      <c r="D58" s="82">
        <f t="shared" si="11"/>
        <v>228137605.25999999</v>
      </c>
      <c r="E58" s="82">
        <f t="shared" si="11"/>
        <v>127949561.75999999</v>
      </c>
      <c r="F58" s="82">
        <f t="shared" si="11"/>
        <v>127949561.75999999</v>
      </c>
      <c r="G58" s="82">
        <f t="shared" si="11"/>
        <v>100188043.49999999</v>
      </c>
    </row>
    <row r="59" spans="1:7" x14ac:dyDescent="0.25">
      <c r="A59" s="84" t="s">
        <v>355</v>
      </c>
      <c r="B59" s="175">
        <v>55000000</v>
      </c>
      <c r="C59" s="175">
        <v>145390745.44999999</v>
      </c>
      <c r="D59" s="176">
        <v>200390745.44999999</v>
      </c>
      <c r="E59" s="175">
        <v>125641576.69</v>
      </c>
      <c r="F59" s="175">
        <v>125641576.69</v>
      </c>
      <c r="G59" s="75">
        <f>D59-E59</f>
        <v>74749168.75999999</v>
      </c>
    </row>
    <row r="60" spans="1:7" x14ac:dyDescent="0.25">
      <c r="A60" s="84" t="s">
        <v>356</v>
      </c>
      <c r="B60" s="175">
        <v>12450345.029999999</v>
      </c>
      <c r="C60" s="175">
        <v>15296514.779999999</v>
      </c>
      <c r="D60" s="176">
        <v>27746859.809999999</v>
      </c>
      <c r="E60" s="175">
        <v>2307985.0699999998</v>
      </c>
      <c r="F60" s="175">
        <v>2307985.0699999998</v>
      </c>
      <c r="G60" s="75">
        <f t="shared" ref="G60:G61" si="12">D60-E60</f>
        <v>25438874.739999998</v>
      </c>
    </row>
    <row r="61" spans="1:7" x14ac:dyDescent="0.25">
      <c r="A61" s="84" t="s">
        <v>357</v>
      </c>
      <c r="B61" s="176">
        <v>0</v>
      </c>
      <c r="C61" s="176">
        <v>0</v>
      </c>
      <c r="D61" s="176">
        <v>0</v>
      </c>
      <c r="E61" s="176">
        <v>0</v>
      </c>
      <c r="F61" s="176">
        <v>0</v>
      </c>
      <c r="G61" s="75">
        <f t="shared" si="12"/>
        <v>0</v>
      </c>
    </row>
    <row r="62" spans="1:7" x14ac:dyDescent="0.25">
      <c r="A62" s="83" t="s">
        <v>358</v>
      </c>
      <c r="B62" s="82">
        <f t="shared" ref="B62:G62" si="13">SUM(B63:B67,B69:B70)</f>
        <v>4935502.5</v>
      </c>
      <c r="C62" s="82">
        <f t="shared" si="13"/>
        <v>10652417.210000001</v>
      </c>
      <c r="D62" s="82">
        <f t="shared" si="13"/>
        <v>15587919.710000001</v>
      </c>
      <c r="E62" s="82">
        <f t="shared" si="13"/>
        <v>0</v>
      </c>
      <c r="F62" s="82">
        <f t="shared" si="13"/>
        <v>0</v>
      </c>
      <c r="G62" s="82">
        <f t="shared" si="13"/>
        <v>15587919.710000001</v>
      </c>
    </row>
    <row r="63" spans="1:7" x14ac:dyDescent="0.25">
      <c r="A63" s="84" t="s">
        <v>359</v>
      </c>
      <c r="B63" s="176">
        <v>0</v>
      </c>
      <c r="C63" s="176">
        <v>0</v>
      </c>
      <c r="D63" s="176">
        <v>0</v>
      </c>
      <c r="E63" s="176">
        <v>0</v>
      </c>
      <c r="F63" s="176">
        <v>0</v>
      </c>
      <c r="G63" s="75">
        <f>D63-E63</f>
        <v>0</v>
      </c>
    </row>
    <row r="64" spans="1:7" x14ac:dyDescent="0.25">
      <c r="A64" s="84" t="s">
        <v>360</v>
      </c>
      <c r="B64" s="176">
        <v>0</v>
      </c>
      <c r="C64" s="176">
        <v>0</v>
      </c>
      <c r="D64" s="176">
        <v>0</v>
      </c>
      <c r="E64" s="176">
        <v>0</v>
      </c>
      <c r="F64" s="176">
        <v>0</v>
      </c>
      <c r="G64" s="75">
        <f t="shared" ref="G64:G70" si="14">D64-E64</f>
        <v>0</v>
      </c>
    </row>
    <row r="65" spans="1:7" x14ac:dyDescent="0.25">
      <c r="A65" s="84" t="s">
        <v>361</v>
      </c>
      <c r="B65" s="176">
        <v>0</v>
      </c>
      <c r="C65" s="176">
        <v>0</v>
      </c>
      <c r="D65" s="176">
        <v>0</v>
      </c>
      <c r="E65" s="176">
        <v>0</v>
      </c>
      <c r="F65" s="176">
        <v>0</v>
      </c>
      <c r="G65" s="75">
        <f t="shared" si="14"/>
        <v>0</v>
      </c>
    </row>
    <row r="66" spans="1:7" x14ac:dyDescent="0.25">
      <c r="A66" s="84" t="s">
        <v>362</v>
      </c>
      <c r="B66" s="176">
        <v>0</v>
      </c>
      <c r="C66" s="176">
        <v>0</v>
      </c>
      <c r="D66" s="176">
        <v>0</v>
      </c>
      <c r="E66" s="176">
        <v>0</v>
      </c>
      <c r="F66" s="176">
        <v>0</v>
      </c>
      <c r="G66" s="75">
        <f t="shared" si="14"/>
        <v>0</v>
      </c>
    </row>
    <row r="67" spans="1:7" x14ac:dyDescent="0.25">
      <c r="A67" s="84" t="s">
        <v>363</v>
      </c>
      <c r="B67" s="176">
        <v>0</v>
      </c>
      <c r="C67" s="176">
        <v>0</v>
      </c>
      <c r="D67" s="176">
        <v>0</v>
      </c>
      <c r="E67" s="176">
        <v>0</v>
      </c>
      <c r="F67" s="176">
        <v>0</v>
      </c>
      <c r="G67" s="75">
        <f t="shared" si="14"/>
        <v>0</v>
      </c>
    </row>
    <row r="68" spans="1:7" x14ac:dyDescent="0.25">
      <c r="A68" s="84" t="s">
        <v>364</v>
      </c>
      <c r="B68" s="176">
        <v>0</v>
      </c>
      <c r="C68" s="176">
        <v>0</v>
      </c>
      <c r="D68" s="176">
        <v>0</v>
      </c>
      <c r="E68" s="176">
        <v>0</v>
      </c>
      <c r="F68" s="176">
        <v>0</v>
      </c>
      <c r="G68" s="75">
        <f t="shared" si="14"/>
        <v>0</v>
      </c>
    </row>
    <row r="69" spans="1:7" x14ac:dyDescent="0.25">
      <c r="A69" s="84" t="s">
        <v>365</v>
      </c>
      <c r="B69" s="176">
        <v>0</v>
      </c>
      <c r="C69" s="176">
        <v>0</v>
      </c>
      <c r="D69" s="176">
        <v>0</v>
      </c>
      <c r="E69" s="176">
        <v>0</v>
      </c>
      <c r="F69" s="176">
        <v>0</v>
      </c>
      <c r="G69" s="75">
        <f t="shared" si="14"/>
        <v>0</v>
      </c>
    </row>
    <row r="70" spans="1:7" x14ac:dyDescent="0.25">
      <c r="A70" s="84" t="s">
        <v>366</v>
      </c>
      <c r="B70" s="175">
        <v>4935502.5</v>
      </c>
      <c r="C70" s="175">
        <v>10652417.210000001</v>
      </c>
      <c r="D70" s="176">
        <v>15587919.710000001</v>
      </c>
      <c r="E70" s="175">
        <v>0</v>
      </c>
      <c r="F70" s="175">
        <v>0</v>
      </c>
      <c r="G70" s="75">
        <f t="shared" si="14"/>
        <v>15587919.710000001</v>
      </c>
    </row>
    <row r="71" spans="1:7" x14ac:dyDescent="0.25">
      <c r="A71" s="83" t="s">
        <v>367</v>
      </c>
      <c r="B71" s="82">
        <f t="shared" ref="B71:G71" si="15">SUM(B72:B74)</f>
        <v>0</v>
      </c>
      <c r="C71" s="82">
        <f t="shared" si="15"/>
        <v>0</v>
      </c>
      <c r="D71" s="82">
        <f t="shared" si="15"/>
        <v>0</v>
      </c>
      <c r="E71" s="82">
        <f t="shared" si="15"/>
        <v>0</v>
      </c>
      <c r="F71" s="82">
        <f t="shared" si="15"/>
        <v>0</v>
      </c>
      <c r="G71" s="82">
        <f t="shared" si="15"/>
        <v>0</v>
      </c>
    </row>
    <row r="72" spans="1:7" x14ac:dyDescent="0.25">
      <c r="A72" s="84" t="s">
        <v>368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4" t="s">
        <v>369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4" t="s">
        <v>370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3" t="s">
        <v>371</v>
      </c>
      <c r="B75" s="82">
        <f t="shared" ref="B75:G75" si="17">SUM(B76:B82)</f>
        <v>0</v>
      </c>
      <c r="C75" s="82">
        <f t="shared" si="17"/>
        <v>0</v>
      </c>
      <c r="D75" s="82">
        <f t="shared" si="17"/>
        <v>0</v>
      </c>
      <c r="E75" s="82">
        <f t="shared" si="17"/>
        <v>0</v>
      </c>
      <c r="F75" s="82">
        <f t="shared" si="17"/>
        <v>0</v>
      </c>
      <c r="G75" s="82">
        <f t="shared" si="17"/>
        <v>0</v>
      </c>
    </row>
    <row r="76" spans="1:7" x14ac:dyDescent="0.25">
      <c r="A76" s="84" t="s">
        <v>372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4" t="s">
        <v>373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4" t="s">
        <v>374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4" t="s">
        <v>375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4" t="s">
        <v>376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4" t="s">
        <v>377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4" t="s">
        <v>378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5"/>
      <c r="B83" s="75"/>
      <c r="C83" s="75"/>
      <c r="D83" s="75"/>
      <c r="E83" s="75"/>
      <c r="F83" s="75"/>
      <c r="G83" s="75"/>
    </row>
    <row r="84" spans="1:7" x14ac:dyDescent="0.25">
      <c r="A84" s="28" t="s">
        <v>379</v>
      </c>
      <c r="B84" s="82">
        <f t="shared" ref="B84:G84" si="19">SUM(B85,B93,B103,B113,B123,B133,B137,B146,B150)</f>
        <v>328961247</v>
      </c>
      <c r="C84" s="82">
        <f t="shared" si="19"/>
        <v>285325406.81000006</v>
      </c>
      <c r="D84" s="82">
        <f>SUM(D85,D93,D103,D113,D123,D133,D137,D146,D150)</f>
        <v>614286653.80999994</v>
      </c>
      <c r="E84" s="82">
        <f t="shared" si="19"/>
        <v>518626524.43000001</v>
      </c>
      <c r="F84" s="82">
        <f t="shared" si="19"/>
        <v>516276524.43000001</v>
      </c>
      <c r="G84" s="82">
        <f t="shared" si="19"/>
        <v>95660129.380000025</v>
      </c>
    </row>
    <row r="85" spans="1:7" x14ac:dyDescent="0.25">
      <c r="A85" s="83" t="s">
        <v>306</v>
      </c>
      <c r="B85" s="82">
        <f t="shared" ref="B85:G85" si="20">SUM(B86:B92)</f>
        <v>108958868.84</v>
      </c>
      <c r="C85" s="82">
        <f t="shared" si="20"/>
        <v>-5275417.66</v>
      </c>
      <c r="D85" s="82">
        <f t="shared" si="20"/>
        <v>103683451.18000001</v>
      </c>
      <c r="E85" s="82">
        <f t="shared" si="20"/>
        <v>103683451.18000001</v>
      </c>
      <c r="F85" s="82">
        <f t="shared" si="20"/>
        <v>103683451.18000001</v>
      </c>
      <c r="G85" s="82">
        <f t="shared" si="20"/>
        <v>0</v>
      </c>
    </row>
    <row r="86" spans="1:7" x14ac:dyDescent="0.25">
      <c r="A86" s="84" t="s">
        <v>307</v>
      </c>
      <c r="B86" s="175">
        <v>79858434.799999997</v>
      </c>
      <c r="C86" s="175">
        <v>-22816575.91</v>
      </c>
      <c r="D86" s="176">
        <v>57041858.890000001</v>
      </c>
      <c r="E86" s="175">
        <v>57041858.890000001</v>
      </c>
      <c r="F86" s="175">
        <v>57041858.890000001</v>
      </c>
      <c r="G86" s="75">
        <f>D86-E86</f>
        <v>0</v>
      </c>
    </row>
    <row r="87" spans="1:7" x14ac:dyDescent="0.25">
      <c r="A87" s="84" t="s">
        <v>308</v>
      </c>
      <c r="B87" s="176">
        <v>0</v>
      </c>
      <c r="C87" s="176">
        <v>0</v>
      </c>
      <c r="D87" s="176">
        <v>0</v>
      </c>
      <c r="E87" s="176">
        <v>0</v>
      </c>
      <c r="F87" s="176">
        <v>0</v>
      </c>
      <c r="G87" s="75">
        <f t="shared" ref="G87:G92" si="21">D87-E87</f>
        <v>0</v>
      </c>
    </row>
    <row r="88" spans="1:7" x14ac:dyDescent="0.25">
      <c r="A88" s="84" t="s">
        <v>309</v>
      </c>
      <c r="B88" s="175">
        <v>5306330.22</v>
      </c>
      <c r="C88" s="175">
        <v>9852371.75</v>
      </c>
      <c r="D88" s="176">
        <v>15158701.969999999</v>
      </c>
      <c r="E88" s="175">
        <v>15158701.970000001</v>
      </c>
      <c r="F88" s="175">
        <v>15158701.970000001</v>
      </c>
      <c r="G88" s="75">
        <f t="shared" si="21"/>
        <v>0</v>
      </c>
    </row>
    <row r="89" spans="1:7" x14ac:dyDescent="0.25">
      <c r="A89" s="84" t="s">
        <v>310</v>
      </c>
      <c r="B89" s="175">
        <v>23794103.82</v>
      </c>
      <c r="C89" s="175">
        <v>-1513452.54</v>
      </c>
      <c r="D89" s="176">
        <v>22280651.280000001</v>
      </c>
      <c r="E89" s="175">
        <v>22280651.280000001</v>
      </c>
      <c r="F89" s="175">
        <v>22280651.280000001</v>
      </c>
      <c r="G89" s="75">
        <f t="shared" si="21"/>
        <v>0</v>
      </c>
    </row>
    <row r="90" spans="1:7" x14ac:dyDescent="0.25">
      <c r="A90" s="84" t="s">
        <v>311</v>
      </c>
      <c r="B90" s="175">
        <v>0</v>
      </c>
      <c r="C90" s="175">
        <v>9202239.0399999991</v>
      </c>
      <c r="D90" s="176">
        <v>9202239.0399999991</v>
      </c>
      <c r="E90" s="175">
        <v>9202239.0399999991</v>
      </c>
      <c r="F90" s="175">
        <v>9202239.0399999991</v>
      </c>
      <c r="G90" s="75">
        <f t="shared" si="21"/>
        <v>0</v>
      </c>
    </row>
    <row r="91" spans="1:7" x14ac:dyDescent="0.25">
      <c r="A91" s="84" t="s">
        <v>312</v>
      </c>
      <c r="B91" s="176">
        <v>0</v>
      </c>
      <c r="C91" s="176">
        <v>0</v>
      </c>
      <c r="D91" s="176">
        <v>0</v>
      </c>
      <c r="E91" s="176">
        <v>0</v>
      </c>
      <c r="F91" s="176">
        <v>0</v>
      </c>
      <c r="G91" s="75">
        <f t="shared" si="21"/>
        <v>0</v>
      </c>
    </row>
    <row r="92" spans="1:7" x14ac:dyDescent="0.25">
      <c r="A92" s="84" t="s">
        <v>313</v>
      </c>
      <c r="B92" s="176">
        <v>0</v>
      </c>
      <c r="C92" s="176">
        <v>0</v>
      </c>
      <c r="D92" s="176">
        <v>0</v>
      </c>
      <c r="E92" s="176">
        <v>0</v>
      </c>
      <c r="F92" s="176">
        <v>0</v>
      </c>
      <c r="G92" s="75">
        <f t="shared" si="21"/>
        <v>0</v>
      </c>
    </row>
    <row r="93" spans="1:7" x14ac:dyDescent="0.25">
      <c r="A93" s="83" t="s">
        <v>314</v>
      </c>
      <c r="B93" s="82">
        <f t="shared" ref="B93:G93" si="22">SUM(B94:B102)</f>
        <v>54052960.829999998</v>
      </c>
      <c r="C93" s="82">
        <f t="shared" si="22"/>
        <v>-7434747.0900000008</v>
      </c>
      <c r="D93" s="82">
        <f t="shared" si="22"/>
        <v>46618213.739999995</v>
      </c>
      <c r="E93" s="82">
        <f t="shared" si="22"/>
        <v>46426240.040000007</v>
      </c>
      <c r="F93" s="82">
        <f t="shared" si="22"/>
        <v>46426240.040000007</v>
      </c>
      <c r="G93" s="82">
        <f t="shared" si="22"/>
        <v>191973.70000000051</v>
      </c>
    </row>
    <row r="94" spans="1:7" x14ac:dyDescent="0.25">
      <c r="A94" s="84" t="s">
        <v>315</v>
      </c>
      <c r="B94" s="175">
        <v>195700</v>
      </c>
      <c r="C94" s="175">
        <v>256302.81</v>
      </c>
      <c r="D94" s="176">
        <v>452002.81</v>
      </c>
      <c r="E94" s="175">
        <v>452002.81</v>
      </c>
      <c r="F94" s="175">
        <v>452002.81</v>
      </c>
      <c r="G94" s="75">
        <f>D94-E94</f>
        <v>0</v>
      </c>
    </row>
    <row r="95" spans="1:7" x14ac:dyDescent="0.25">
      <c r="A95" s="84" t="s">
        <v>316</v>
      </c>
      <c r="B95" s="175">
        <v>494400</v>
      </c>
      <c r="C95" s="175">
        <v>2514600.52</v>
      </c>
      <c r="D95" s="176">
        <v>3009000.52</v>
      </c>
      <c r="E95" s="175">
        <v>2887119.32</v>
      </c>
      <c r="F95" s="175">
        <v>2887119.32</v>
      </c>
      <c r="G95" s="75">
        <f t="shared" ref="G95:G102" si="23">D95-E95</f>
        <v>121881.20000000019</v>
      </c>
    </row>
    <row r="96" spans="1:7" x14ac:dyDescent="0.25">
      <c r="A96" s="84" t="s">
        <v>317</v>
      </c>
      <c r="B96" s="176">
        <v>0</v>
      </c>
      <c r="C96" s="176">
        <v>0</v>
      </c>
      <c r="D96" s="176">
        <v>0</v>
      </c>
      <c r="E96" s="176">
        <v>0</v>
      </c>
      <c r="F96" s="176">
        <v>0</v>
      </c>
      <c r="G96" s="75">
        <f t="shared" si="23"/>
        <v>0</v>
      </c>
    </row>
    <row r="97" spans="1:7" x14ac:dyDescent="0.25">
      <c r="A97" s="84" t="s">
        <v>318</v>
      </c>
      <c r="B97" s="175">
        <v>29763502.829999998</v>
      </c>
      <c r="C97" s="175">
        <v>-12054828.560000001</v>
      </c>
      <c r="D97" s="176">
        <v>17708674.269999996</v>
      </c>
      <c r="E97" s="175">
        <v>17708674.27</v>
      </c>
      <c r="F97" s="175">
        <v>17708674.27</v>
      </c>
      <c r="G97" s="75">
        <f t="shared" si="23"/>
        <v>0</v>
      </c>
    </row>
    <row r="98" spans="1:7" x14ac:dyDescent="0.25">
      <c r="A98" s="86" t="s">
        <v>319</v>
      </c>
      <c r="B98" s="175">
        <v>82400</v>
      </c>
      <c r="C98" s="175">
        <v>109111.35</v>
      </c>
      <c r="D98" s="176">
        <v>191511.35</v>
      </c>
      <c r="E98" s="175">
        <v>191502.36</v>
      </c>
      <c r="F98" s="175">
        <v>191502.36</v>
      </c>
      <c r="G98" s="75">
        <f t="shared" si="23"/>
        <v>8.9900000000197906</v>
      </c>
    </row>
    <row r="99" spans="1:7" x14ac:dyDescent="0.25">
      <c r="A99" s="84" t="s">
        <v>320</v>
      </c>
      <c r="B99" s="175">
        <v>18776000</v>
      </c>
      <c r="C99" s="175">
        <v>2059342.45</v>
      </c>
      <c r="D99" s="176">
        <v>20835342.449999999</v>
      </c>
      <c r="E99" s="175">
        <v>20765259.379999999</v>
      </c>
      <c r="F99" s="175">
        <v>20765259.379999999</v>
      </c>
      <c r="G99" s="75">
        <f t="shared" si="23"/>
        <v>70083.070000000298</v>
      </c>
    </row>
    <row r="100" spans="1:7" x14ac:dyDescent="0.25">
      <c r="A100" s="84" t="s">
        <v>321</v>
      </c>
      <c r="B100" s="175">
        <v>3654308</v>
      </c>
      <c r="C100" s="175">
        <v>673218.24</v>
      </c>
      <c r="D100" s="176">
        <v>4327526.24</v>
      </c>
      <c r="E100" s="175">
        <v>4327526.24</v>
      </c>
      <c r="F100" s="175">
        <v>4327526.24</v>
      </c>
      <c r="G100" s="75">
        <f t="shared" si="23"/>
        <v>0</v>
      </c>
    </row>
    <row r="101" spans="1:7" x14ac:dyDescent="0.25">
      <c r="A101" s="84" t="s">
        <v>322</v>
      </c>
      <c r="B101" s="175">
        <v>1030000</v>
      </c>
      <c r="C101" s="175">
        <v>-989302.9</v>
      </c>
      <c r="D101" s="176">
        <v>40697.099999999977</v>
      </c>
      <c r="E101" s="175">
        <v>40697.1</v>
      </c>
      <c r="F101" s="175">
        <v>40697.1</v>
      </c>
      <c r="G101" s="75">
        <f t="shared" si="23"/>
        <v>0</v>
      </c>
    </row>
    <row r="102" spans="1:7" x14ac:dyDescent="0.25">
      <c r="A102" s="84" t="s">
        <v>323</v>
      </c>
      <c r="B102" s="175">
        <v>56650</v>
      </c>
      <c r="C102" s="175">
        <v>-3191</v>
      </c>
      <c r="D102" s="176">
        <v>53459</v>
      </c>
      <c r="E102" s="175">
        <v>53458.559999999998</v>
      </c>
      <c r="F102" s="175">
        <v>53458.559999999998</v>
      </c>
      <c r="G102" s="75">
        <f t="shared" si="23"/>
        <v>0.44000000000232831</v>
      </c>
    </row>
    <row r="103" spans="1:7" x14ac:dyDescent="0.25">
      <c r="A103" s="83" t="s">
        <v>324</v>
      </c>
      <c r="B103" s="82">
        <f t="shared" ref="B103:G103" si="24">SUM(B104:B112)</f>
        <v>13426095.319999998</v>
      </c>
      <c r="C103" s="82">
        <f t="shared" si="24"/>
        <v>34305851.690000005</v>
      </c>
      <c r="D103" s="82">
        <f t="shared" si="24"/>
        <v>47731947.009999998</v>
      </c>
      <c r="E103" s="82">
        <f t="shared" si="24"/>
        <v>44868711.099999994</v>
      </c>
      <c r="F103" s="82">
        <f t="shared" si="24"/>
        <v>44868711.099999994</v>
      </c>
      <c r="G103" s="82">
        <f t="shared" si="24"/>
        <v>2863235.9100000039</v>
      </c>
    </row>
    <row r="104" spans="1:7" x14ac:dyDescent="0.25">
      <c r="A104" s="84" t="s">
        <v>325</v>
      </c>
      <c r="B104" s="175">
        <v>5381614.04</v>
      </c>
      <c r="C104" s="175">
        <v>-220538.89</v>
      </c>
      <c r="D104" s="176">
        <v>5161075.1500000004</v>
      </c>
      <c r="E104" s="175">
        <v>5161075.1500000004</v>
      </c>
      <c r="F104" s="175">
        <v>5161075.1500000004</v>
      </c>
      <c r="G104" s="75">
        <f>D104-E104</f>
        <v>0</v>
      </c>
    </row>
    <row r="105" spans="1:7" x14ac:dyDescent="0.25">
      <c r="A105" s="84" t="s">
        <v>326</v>
      </c>
      <c r="B105" s="175">
        <v>875500</v>
      </c>
      <c r="C105" s="175">
        <v>1151892.71</v>
      </c>
      <c r="D105" s="176">
        <v>2027392.71</v>
      </c>
      <c r="E105" s="175">
        <v>1433272.71</v>
      </c>
      <c r="F105" s="175">
        <v>1433272.71</v>
      </c>
      <c r="G105" s="75">
        <f t="shared" ref="G105:G112" si="25">D105-E105</f>
        <v>594120</v>
      </c>
    </row>
    <row r="106" spans="1:7" x14ac:dyDescent="0.25">
      <c r="A106" s="84" t="s">
        <v>327</v>
      </c>
      <c r="B106" s="175">
        <v>5407500</v>
      </c>
      <c r="C106" s="175">
        <v>19326307.010000002</v>
      </c>
      <c r="D106" s="176">
        <v>24733807.010000002</v>
      </c>
      <c r="E106" s="175">
        <v>23774984.699999999</v>
      </c>
      <c r="F106" s="175">
        <v>23774984.699999999</v>
      </c>
      <c r="G106" s="75">
        <f t="shared" si="25"/>
        <v>958822.31000000238</v>
      </c>
    </row>
    <row r="107" spans="1:7" x14ac:dyDescent="0.25">
      <c r="A107" s="84" t="s">
        <v>328</v>
      </c>
      <c r="B107" s="176">
        <v>0</v>
      </c>
      <c r="C107" s="176">
        <v>0</v>
      </c>
      <c r="D107" s="176">
        <v>0</v>
      </c>
      <c r="E107" s="176">
        <v>0</v>
      </c>
      <c r="F107" s="176">
        <v>0</v>
      </c>
      <c r="G107" s="75">
        <f t="shared" si="25"/>
        <v>0</v>
      </c>
    </row>
    <row r="108" spans="1:7" x14ac:dyDescent="0.25">
      <c r="A108" s="84" t="s">
        <v>329</v>
      </c>
      <c r="B108" s="175">
        <v>1083302.5</v>
      </c>
      <c r="C108" s="175">
        <v>11949923.050000001</v>
      </c>
      <c r="D108" s="176">
        <v>13033225.550000001</v>
      </c>
      <c r="E108" s="175">
        <v>11727571.949999999</v>
      </c>
      <c r="F108" s="175">
        <v>11727571.949999999</v>
      </c>
      <c r="G108" s="75">
        <f t="shared" si="25"/>
        <v>1305653.6000000015</v>
      </c>
    </row>
    <row r="109" spans="1:7" x14ac:dyDescent="0.25">
      <c r="A109" s="84" t="s">
        <v>330</v>
      </c>
      <c r="B109" s="175">
        <v>56650</v>
      </c>
      <c r="C109" s="175">
        <v>-56650</v>
      </c>
      <c r="D109" s="176">
        <v>0</v>
      </c>
      <c r="E109" s="175">
        <v>0</v>
      </c>
      <c r="F109" s="175">
        <v>0</v>
      </c>
      <c r="G109" s="75">
        <f t="shared" si="25"/>
        <v>0</v>
      </c>
    </row>
    <row r="110" spans="1:7" x14ac:dyDescent="0.25">
      <c r="A110" s="84" t="s">
        <v>331</v>
      </c>
      <c r="B110" s="175">
        <v>89976.68</v>
      </c>
      <c r="C110" s="175">
        <v>-57337.11</v>
      </c>
      <c r="D110" s="176">
        <v>32639.569999999992</v>
      </c>
      <c r="E110" s="175">
        <v>32639.57</v>
      </c>
      <c r="F110" s="175">
        <v>32639.57</v>
      </c>
      <c r="G110" s="75">
        <f t="shared" si="25"/>
        <v>0</v>
      </c>
    </row>
    <row r="111" spans="1:7" x14ac:dyDescent="0.25">
      <c r="A111" s="84" t="s">
        <v>332</v>
      </c>
      <c r="B111" s="175">
        <v>449152.1</v>
      </c>
      <c r="C111" s="175">
        <v>-72382.3</v>
      </c>
      <c r="D111" s="176">
        <v>376769.8</v>
      </c>
      <c r="E111" s="175">
        <v>372129.8</v>
      </c>
      <c r="F111" s="175">
        <v>372129.8</v>
      </c>
      <c r="G111" s="75">
        <f t="shared" si="25"/>
        <v>4640</v>
      </c>
    </row>
    <row r="112" spans="1:7" x14ac:dyDescent="0.25">
      <c r="A112" s="84" t="s">
        <v>333</v>
      </c>
      <c r="B112" s="175">
        <v>82400</v>
      </c>
      <c r="C112" s="175">
        <v>2284637.2200000002</v>
      </c>
      <c r="D112" s="176">
        <v>2367037.2200000002</v>
      </c>
      <c r="E112" s="175">
        <v>2367037.2200000002</v>
      </c>
      <c r="F112" s="175">
        <v>2367037.2200000002</v>
      </c>
      <c r="G112" s="75">
        <f t="shared" si="25"/>
        <v>0</v>
      </c>
    </row>
    <row r="113" spans="1:7" x14ac:dyDescent="0.25">
      <c r="A113" s="83" t="s">
        <v>334</v>
      </c>
      <c r="B113" s="82">
        <f t="shared" ref="B113:G113" si="26">SUM(B114:B122)</f>
        <v>2575000</v>
      </c>
      <c r="C113" s="82">
        <f t="shared" si="26"/>
        <v>3258860.46</v>
      </c>
      <c r="D113" s="82">
        <f t="shared" si="26"/>
        <v>5833860.46</v>
      </c>
      <c r="E113" s="82">
        <f t="shared" si="26"/>
        <v>5651689.2799999993</v>
      </c>
      <c r="F113" s="82">
        <f t="shared" si="26"/>
        <v>5651689.2799999993</v>
      </c>
      <c r="G113" s="82">
        <f t="shared" si="26"/>
        <v>182171.18000000017</v>
      </c>
    </row>
    <row r="114" spans="1:7" x14ac:dyDescent="0.25">
      <c r="A114" s="84" t="s">
        <v>335</v>
      </c>
      <c r="B114" s="176">
        <v>0</v>
      </c>
      <c r="C114" s="176">
        <v>0</v>
      </c>
      <c r="D114" s="176">
        <v>0</v>
      </c>
      <c r="E114" s="176">
        <v>0</v>
      </c>
      <c r="F114" s="176">
        <v>0</v>
      </c>
      <c r="G114" s="75">
        <f>D114-E114</f>
        <v>0</v>
      </c>
    </row>
    <row r="115" spans="1:7" x14ac:dyDescent="0.25">
      <c r="A115" s="84" t="s">
        <v>336</v>
      </c>
      <c r="B115" s="176">
        <v>0</v>
      </c>
      <c r="C115" s="176">
        <v>0</v>
      </c>
      <c r="D115" s="176">
        <v>0</v>
      </c>
      <c r="E115" s="176">
        <v>0</v>
      </c>
      <c r="F115" s="176">
        <v>0</v>
      </c>
      <c r="G115" s="75">
        <f t="shared" ref="G115:G122" si="27">D115-E115</f>
        <v>0</v>
      </c>
    </row>
    <row r="116" spans="1:7" x14ac:dyDescent="0.25">
      <c r="A116" s="84" t="s">
        <v>337</v>
      </c>
      <c r="B116" s="175">
        <v>0</v>
      </c>
      <c r="C116" s="175">
        <v>2009303.5</v>
      </c>
      <c r="D116" s="176">
        <v>2009303.5</v>
      </c>
      <c r="E116" s="175">
        <v>1853647.5</v>
      </c>
      <c r="F116" s="175">
        <v>1853647.5</v>
      </c>
      <c r="G116" s="75">
        <f t="shared" si="27"/>
        <v>155656</v>
      </c>
    </row>
    <row r="117" spans="1:7" x14ac:dyDescent="0.25">
      <c r="A117" s="84" t="s">
        <v>338</v>
      </c>
      <c r="B117" s="175">
        <v>2575000</v>
      </c>
      <c r="C117" s="175">
        <v>1249556.96</v>
      </c>
      <c r="D117" s="176">
        <v>3824556.96</v>
      </c>
      <c r="E117" s="175">
        <v>3798041.78</v>
      </c>
      <c r="F117" s="175">
        <v>3798041.78</v>
      </c>
      <c r="G117" s="75">
        <f t="shared" si="27"/>
        <v>26515.180000000168</v>
      </c>
    </row>
    <row r="118" spans="1:7" x14ac:dyDescent="0.25">
      <c r="A118" s="84" t="s">
        <v>339</v>
      </c>
      <c r="B118" s="176">
        <v>0</v>
      </c>
      <c r="C118" s="176">
        <v>0</v>
      </c>
      <c r="D118" s="176">
        <v>0</v>
      </c>
      <c r="E118" s="176">
        <v>0</v>
      </c>
      <c r="F118" s="176">
        <v>0</v>
      </c>
      <c r="G118" s="75">
        <f t="shared" si="27"/>
        <v>0</v>
      </c>
    </row>
    <row r="119" spans="1:7" x14ac:dyDescent="0.25">
      <c r="A119" s="84" t="s">
        <v>340</v>
      </c>
      <c r="B119" s="176">
        <v>0</v>
      </c>
      <c r="C119" s="176">
        <v>0</v>
      </c>
      <c r="D119" s="176">
        <v>0</v>
      </c>
      <c r="E119" s="176">
        <v>0</v>
      </c>
      <c r="F119" s="176">
        <v>0</v>
      </c>
      <c r="G119" s="75">
        <f t="shared" si="27"/>
        <v>0</v>
      </c>
    </row>
    <row r="120" spans="1:7" x14ac:dyDescent="0.25">
      <c r="A120" s="84" t="s">
        <v>341</v>
      </c>
      <c r="B120" s="176">
        <v>0</v>
      </c>
      <c r="C120" s="176">
        <v>0</v>
      </c>
      <c r="D120" s="176">
        <v>0</v>
      </c>
      <c r="E120" s="176">
        <v>0</v>
      </c>
      <c r="F120" s="176">
        <v>0</v>
      </c>
      <c r="G120" s="75">
        <f t="shared" si="27"/>
        <v>0</v>
      </c>
    </row>
    <row r="121" spans="1:7" x14ac:dyDescent="0.25">
      <c r="A121" s="84" t="s">
        <v>342</v>
      </c>
      <c r="B121" s="176">
        <v>0</v>
      </c>
      <c r="C121" s="176">
        <v>0</v>
      </c>
      <c r="D121" s="176">
        <v>0</v>
      </c>
      <c r="E121" s="176">
        <v>0</v>
      </c>
      <c r="F121" s="176">
        <v>0</v>
      </c>
      <c r="G121" s="75">
        <f t="shared" si="27"/>
        <v>0</v>
      </c>
    </row>
    <row r="122" spans="1:7" x14ac:dyDescent="0.25">
      <c r="A122" s="84" t="s">
        <v>343</v>
      </c>
      <c r="B122" s="176">
        <v>0</v>
      </c>
      <c r="C122" s="176">
        <v>0</v>
      </c>
      <c r="D122" s="176">
        <v>0</v>
      </c>
      <c r="E122" s="176">
        <v>0</v>
      </c>
      <c r="F122" s="176">
        <v>0</v>
      </c>
      <c r="G122" s="75">
        <f t="shared" si="27"/>
        <v>0</v>
      </c>
    </row>
    <row r="123" spans="1:7" x14ac:dyDescent="0.25">
      <c r="A123" s="83" t="s">
        <v>344</v>
      </c>
      <c r="B123" s="82">
        <f t="shared" ref="B123:G123" si="28">SUM(B124:B132)</f>
        <v>47990500</v>
      </c>
      <c r="C123" s="82">
        <f t="shared" si="28"/>
        <v>61891684.649999999</v>
      </c>
      <c r="D123" s="82">
        <f t="shared" si="28"/>
        <v>109882184.65000001</v>
      </c>
      <c r="E123" s="82">
        <f t="shared" si="28"/>
        <v>93967124.530000001</v>
      </c>
      <c r="F123" s="82">
        <f t="shared" si="28"/>
        <v>91617124.530000001</v>
      </c>
      <c r="G123" s="82">
        <f t="shared" si="28"/>
        <v>15915060.120000005</v>
      </c>
    </row>
    <row r="124" spans="1:7" x14ac:dyDescent="0.25">
      <c r="A124" s="84" t="s">
        <v>345</v>
      </c>
      <c r="B124" s="175">
        <v>51500</v>
      </c>
      <c r="C124" s="175">
        <v>625401.43000000005</v>
      </c>
      <c r="D124" s="176">
        <v>676901.43</v>
      </c>
      <c r="E124" s="175">
        <v>676901.43</v>
      </c>
      <c r="F124" s="175">
        <v>676901.43</v>
      </c>
      <c r="G124" s="75">
        <f>D124-E124</f>
        <v>0</v>
      </c>
    </row>
    <row r="125" spans="1:7" x14ac:dyDescent="0.25">
      <c r="A125" s="84" t="s">
        <v>346</v>
      </c>
      <c r="B125" s="175">
        <v>2575000</v>
      </c>
      <c r="C125" s="175">
        <v>5748407.29</v>
      </c>
      <c r="D125" s="176">
        <v>8323407.29</v>
      </c>
      <c r="E125" s="175">
        <v>8323407.29</v>
      </c>
      <c r="F125" s="175">
        <v>8323407.29</v>
      </c>
      <c r="G125" s="75">
        <f t="shared" ref="G125:G132" si="29">D125-E125</f>
        <v>0</v>
      </c>
    </row>
    <row r="126" spans="1:7" x14ac:dyDescent="0.25">
      <c r="A126" s="84" t="s">
        <v>347</v>
      </c>
      <c r="B126" s="175">
        <v>0</v>
      </c>
      <c r="C126" s="175">
        <v>36052.800000000003</v>
      </c>
      <c r="D126" s="176">
        <v>36052.800000000003</v>
      </c>
      <c r="E126" s="175">
        <v>36052.800000000003</v>
      </c>
      <c r="F126" s="175">
        <v>36052.800000000003</v>
      </c>
      <c r="G126" s="75">
        <f t="shared" si="29"/>
        <v>0</v>
      </c>
    </row>
    <row r="127" spans="1:7" x14ac:dyDescent="0.25">
      <c r="A127" s="84" t="s">
        <v>348</v>
      </c>
      <c r="B127" s="175">
        <v>23729000</v>
      </c>
      <c r="C127" s="175">
        <v>27662939.120000001</v>
      </c>
      <c r="D127" s="176">
        <v>51391939.120000005</v>
      </c>
      <c r="E127" s="175">
        <v>35476879</v>
      </c>
      <c r="F127" s="175">
        <v>33126879</v>
      </c>
      <c r="G127" s="75">
        <f t="shared" si="29"/>
        <v>15915060.120000005</v>
      </c>
    </row>
    <row r="128" spans="1:7" x14ac:dyDescent="0.25">
      <c r="A128" s="84" t="s">
        <v>349</v>
      </c>
      <c r="B128" s="175">
        <v>4120000</v>
      </c>
      <c r="C128" s="175">
        <v>-2715448.89</v>
      </c>
      <c r="D128" s="176">
        <v>1404551.1099999999</v>
      </c>
      <c r="E128" s="175">
        <v>1404551.11</v>
      </c>
      <c r="F128" s="175">
        <v>1404551.11</v>
      </c>
      <c r="G128" s="75">
        <f t="shared" si="29"/>
        <v>0</v>
      </c>
    </row>
    <row r="129" spans="1:7" x14ac:dyDescent="0.25">
      <c r="A129" s="84" t="s">
        <v>350</v>
      </c>
      <c r="B129" s="175">
        <v>17515000</v>
      </c>
      <c r="C129" s="175">
        <v>-2359832</v>
      </c>
      <c r="D129" s="176">
        <v>15155168</v>
      </c>
      <c r="E129" s="175">
        <v>15155168</v>
      </c>
      <c r="F129" s="175">
        <v>15155168</v>
      </c>
      <c r="G129" s="75">
        <f t="shared" si="29"/>
        <v>0</v>
      </c>
    </row>
    <row r="130" spans="1:7" x14ac:dyDescent="0.25">
      <c r="A130" s="84" t="s">
        <v>351</v>
      </c>
      <c r="B130" s="176">
        <v>0</v>
      </c>
      <c r="C130" s="176">
        <v>0</v>
      </c>
      <c r="D130" s="176">
        <v>0</v>
      </c>
      <c r="E130" s="176">
        <v>0</v>
      </c>
      <c r="F130" s="176">
        <v>0</v>
      </c>
      <c r="G130" s="75">
        <f t="shared" si="29"/>
        <v>0</v>
      </c>
    </row>
    <row r="131" spans="1:7" x14ac:dyDescent="0.25">
      <c r="A131" s="84" t="s">
        <v>352</v>
      </c>
      <c r="B131" s="175">
        <v>0</v>
      </c>
      <c r="C131" s="175">
        <v>32894164.899999999</v>
      </c>
      <c r="D131" s="176">
        <v>32894164.899999999</v>
      </c>
      <c r="E131" s="175">
        <v>32894164.899999999</v>
      </c>
      <c r="F131" s="175">
        <v>32894164.899999999</v>
      </c>
      <c r="G131" s="75">
        <f t="shared" si="29"/>
        <v>0</v>
      </c>
    </row>
    <row r="132" spans="1:7" x14ac:dyDescent="0.25">
      <c r="A132" s="84" t="s">
        <v>353</v>
      </c>
      <c r="B132" s="175">
        <v>0</v>
      </c>
      <c r="C132" s="175">
        <v>0</v>
      </c>
      <c r="D132" s="176">
        <v>0</v>
      </c>
      <c r="E132" s="175">
        <v>0</v>
      </c>
      <c r="F132" s="175">
        <v>0</v>
      </c>
      <c r="G132" s="75">
        <f t="shared" si="29"/>
        <v>0</v>
      </c>
    </row>
    <row r="133" spans="1:7" x14ac:dyDescent="0.25">
      <c r="A133" s="83" t="s">
        <v>354</v>
      </c>
      <c r="B133" s="82">
        <f t="shared" ref="B133:G133" si="30">SUM(B134:B136)</f>
        <v>83137662</v>
      </c>
      <c r="C133" s="82">
        <f t="shared" si="30"/>
        <v>202954642.03</v>
      </c>
      <c r="D133" s="82">
        <f t="shared" si="30"/>
        <v>286092304.02999997</v>
      </c>
      <c r="E133" s="82">
        <f t="shared" si="30"/>
        <v>209584615.56</v>
      </c>
      <c r="F133" s="82">
        <f t="shared" si="30"/>
        <v>209584615.56</v>
      </c>
      <c r="G133" s="82">
        <f t="shared" si="30"/>
        <v>76507688.470000014</v>
      </c>
    </row>
    <row r="134" spans="1:7" x14ac:dyDescent="0.25">
      <c r="A134" s="84" t="s">
        <v>355</v>
      </c>
      <c r="B134" s="175">
        <v>81588007.030000001</v>
      </c>
      <c r="C134" s="175">
        <v>179404297</v>
      </c>
      <c r="D134" s="176">
        <v>260992304.03</v>
      </c>
      <c r="E134" s="175">
        <v>184672857.44999999</v>
      </c>
      <c r="F134" s="175">
        <v>184672857.44999999</v>
      </c>
      <c r="G134" s="75">
        <f>D134-E134</f>
        <v>76319446.580000013</v>
      </c>
    </row>
    <row r="135" spans="1:7" x14ac:dyDescent="0.25">
      <c r="A135" s="84" t="s">
        <v>356</v>
      </c>
      <c r="B135" s="175">
        <v>1549654.97</v>
      </c>
      <c r="C135" s="175">
        <v>23550345.030000001</v>
      </c>
      <c r="D135" s="176">
        <v>25100000</v>
      </c>
      <c r="E135" s="175">
        <v>24911758.109999999</v>
      </c>
      <c r="F135" s="175">
        <v>24911758.109999999</v>
      </c>
      <c r="G135" s="75">
        <f t="shared" ref="G135:G136" si="31">D135-E135</f>
        <v>188241.8900000006</v>
      </c>
    </row>
    <row r="136" spans="1:7" x14ac:dyDescent="0.25">
      <c r="A136" s="84" t="s">
        <v>357</v>
      </c>
      <c r="B136" s="176">
        <v>0</v>
      </c>
      <c r="C136" s="176">
        <v>0</v>
      </c>
      <c r="D136" s="176">
        <v>0</v>
      </c>
      <c r="E136" s="176">
        <v>0</v>
      </c>
      <c r="F136" s="176">
        <v>0</v>
      </c>
      <c r="G136" s="75">
        <f t="shared" si="31"/>
        <v>0</v>
      </c>
    </row>
    <row r="137" spans="1:7" x14ac:dyDescent="0.25">
      <c r="A137" s="83" t="s">
        <v>358</v>
      </c>
      <c r="B137" s="82">
        <f t="shared" ref="B137:G137" si="32">SUM(B138:B142,B144:B145)</f>
        <v>0</v>
      </c>
      <c r="C137" s="82">
        <f t="shared" si="32"/>
        <v>0</v>
      </c>
      <c r="D137" s="82">
        <f t="shared" si="32"/>
        <v>0</v>
      </c>
      <c r="E137" s="82">
        <f t="shared" si="32"/>
        <v>0</v>
      </c>
      <c r="F137" s="82">
        <f t="shared" si="32"/>
        <v>0</v>
      </c>
      <c r="G137" s="82">
        <f t="shared" si="32"/>
        <v>0</v>
      </c>
    </row>
    <row r="138" spans="1:7" x14ac:dyDescent="0.25">
      <c r="A138" s="84" t="s">
        <v>359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4" t="s">
        <v>360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4" t="s">
        <v>361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4" t="s">
        <v>362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4" t="s">
        <v>363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4" t="s">
        <v>364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4" t="s">
        <v>365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4" t="s">
        <v>366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3" t="s">
        <v>367</v>
      </c>
      <c r="B146" s="82">
        <f t="shared" ref="B146:G146" si="34">SUM(B147:B149)</f>
        <v>0</v>
      </c>
      <c r="C146" s="82">
        <f t="shared" si="34"/>
        <v>0</v>
      </c>
      <c r="D146" s="82">
        <f t="shared" si="34"/>
        <v>0</v>
      </c>
      <c r="E146" s="82">
        <f t="shared" si="34"/>
        <v>0</v>
      </c>
      <c r="F146" s="82">
        <f t="shared" si="34"/>
        <v>0</v>
      </c>
      <c r="G146" s="82">
        <f t="shared" si="34"/>
        <v>0</v>
      </c>
    </row>
    <row r="147" spans="1:7" x14ac:dyDescent="0.25">
      <c r="A147" s="84" t="s">
        <v>368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4" t="s">
        <v>369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4" t="s">
        <v>370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3" t="s">
        <v>371</v>
      </c>
      <c r="B150" s="82">
        <f t="shared" ref="B150:G150" si="36">SUM(B151:B157)</f>
        <v>18820160.010000002</v>
      </c>
      <c r="C150" s="82">
        <f t="shared" si="36"/>
        <v>-4375467.2700000005</v>
      </c>
      <c r="D150" s="82">
        <f t="shared" si="36"/>
        <v>14444692.740000002</v>
      </c>
      <c r="E150" s="82">
        <f t="shared" si="36"/>
        <v>14444692.739999998</v>
      </c>
      <c r="F150" s="82">
        <f t="shared" si="36"/>
        <v>14444692.739999998</v>
      </c>
      <c r="G150" s="82">
        <f t="shared" si="36"/>
        <v>0</v>
      </c>
    </row>
    <row r="151" spans="1:7" x14ac:dyDescent="0.25">
      <c r="A151" s="84" t="s">
        <v>372</v>
      </c>
      <c r="B151" s="175">
        <v>18820160.010000002</v>
      </c>
      <c r="C151" s="175">
        <v>-10858237.33</v>
      </c>
      <c r="D151" s="176">
        <v>7961922.6800000016</v>
      </c>
      <c r="E151" s="175">
        <v>7961922.6799999997</v>
      </c>
      <c r="F151" s="175">
        <v>7961922.6799999997</v>
      </c>
      <c r="G151" s="75">
        <f>D151-E151</f>
        <v>0</v>
      </c>
    </row>
    <row r="152" spans="1:7" x14ac:dyDescent="0.25">
      <c r="A152" s="84" t="s">
        <v>373</v>
      </c>
      <c r="B152" s="175">
        <v>0</v>
      </c>
      <c r="C152" s="175">
        <v>6482770.0599999996</v>
      </c>
      <c r="D152" s="176">
        <v>6482770.0599999996</v>
      </c>
      <c r="E152" s="175">
        <v>6482770.0599999996</v>
      </c>
      <c r="F152" s="175">
        <v>6482770.0599999996</v>
      </c>
      <c r="G152" s="75">
        <f t="shared" ref="G152:G157" si="37">D152-E152</f>
        <v>0</v>
      </c>
    </row>
    <row r="153" spans="1:7" x14ac:dyDescent="0.25">
      <c r="A153" s="84" t="s">
        <v>374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6" t="s">
        <v>375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4" t="s">
        <v>376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4" t="s">
        <v>377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4" t="s">
        <v>378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7"/>
      <c r="B158" s="177"/>
      <c r="C158" s="177"/>
      <c r="D158" s="177"/>
      <c r="E158" s="177"/>
      <c r="F158" s="177"/>
      <c r="G158" s="177"/>
    </row>
    <row r="159" spans="1:7" x14ac:dyDescent="0.25">
      <c r="A159" s="29" t="s">
        <v>380</v>
      </c>
      <c r="B159" s="88">
        <f t="shared" ref="B159:G159" si="38">B9+B84</f>
        <v>1094438141.51</v>
      </c>
      <c r="C159" s="88">
        <f t="shared" si="38"/>
        <v>551413588.44000006</v>
      </c>
      <c r="D159" s="88">
        <f t="shared" si="38"/>
        <v>1645851729.95</v>
      </c>
      <c r="E159" s="88">
        <f t="shared" si="38"/>
        <v>1291681220.3599999</v>
      </c>
      <c r="F159" s="88">
        <f t="shared" si="38"/>
        <v>1285780716.2</v>
      </c>
      <c r="G159" s="88">
        <f t="shared" si="38"/>
        <v>354170509.59000003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scale="65" orientation="landscape" horizontalDpi="1200" verticalDpi="1200" r:id="rId1"/>
  <ignoredErrors>
    <ignoredError sqref="B9:G10 G19:G27 B18:F18 G29:G37 B28:F28 G39:G47 B38:F38 G49:G57 B48:F48 G59:G61 B58:F58 G63:G70 B62:F62 B71:F83 B103:C103 B93:C93 E93:F93 G11:G17 B113:F113 B123:F123 B133:F133 B137:F150 B153:F159 B85:F85 B84:C84 E84:F84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5"/>
  <sheetViews>
    <sheetView showGridLines="0" zoomScale="75" zoomScaleNormal="75" workbookViewId="0">
      <selection activeCell="Q12" sqref="Q12"/>
    </sheetView>
  </sheetViews>
  <sheetFormatPr baseColWidth="10" defaultColWidth="11" defaultRowHeight="15" x14ac:dyDescent="0.25"/>
  <cols>
    <col min="1" max="1" width="47.85546875" bestFit="1" customWidth="1"/>
    <col min="2" max="2" width="18.85546875" customWidth="1"/>
    <col min="3" max="3" width="17.5703125" customWidth="1"/>
    <col min="4" max="4" width="19.28515625" customWidth="1"/>
    <col min="5" max="6" width="18.28515625" customWidth="1"/>
    <col min="7" max="7" width="16.5703125" customWidth="1"/>
  </cols>
  <sheetData>
    <row r="1" spans="1:7" ht="40.9" customHeight="1" x14ac:dyDescent="0.25">
      <c r="A1" s="207" t="s">
        <v>381</v>
      </c>
      <c r="B1" s="208"/>
      <c r="C1" s="208"/>
      <c r="D1" s="208"/>
      <c r="E1" s="208"/>
      <c r="F1" s="208"/>
      <c r="G1" s="209"/>
    </row>
    <row r="2" spans="1:7" ht="15" customHeight="1" x14ac:dyDescent="0.25">
      <c r="A2" s="108" t="str">
        <f>'Formato 1'!A2</f>
        <v>NOMBRE DEL ENTE PÚBLICO (a)</v>
      </c>
      <c r="B2" s="109"/>
      <c r="C2" s="109"/>
      <c r="D2" s="109"/>
      <c r="E2" s="109"/>
      <c r="F2" s="109"/>
      <c r="G2" s="110"/>
    </row>
    <row r="3" spans="1:7" ht="15" customHeight="1" x14ac:dyDescent="0.25">
      <c r="A3" s="111" t="s">
        <v>297</v>
      </c>
      <c r="B3" s="112"/>
      <c r="C3" s="112"/>
      <c r="D3" s="112"/>
      <c r="E3" s="112"/>
      <c r="F3" s="112"/>
      <c r="G3" s="113"/>
    </row>
    <row r="4" spans="1:7" ht="15" customHeight="1" x14ac:dyDescent="0.25">
      <c r="A4" s="111" t="s">
        <v>382</v>
      </c>
      <c r="B4" s="112"/>
      <c r="C4" s="112"/>
      <c r="D4" s="112"/>
      <c r="E4" s="112"/>
      <c r="F4" s="112"/>
      <c r="G4" s="113"/>
    </row>
    <row r="5" spans="1:7" ht="15" customHeight="1" x14ac:dyDescent="0.25">
      <c r="A5" s="111" t="str">
        <f>'Formato 3'!A4</f>
        <v>Del 1 de Enero al 31 de Diciembre de 2024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3</v>
      </c>
      <c r="B6" s="115"/>
      <c r="C6" s="115"/>
      <c r="D6" s="115"/>
      <c r="E6" s="115"/>
      <c r="F6" s="115"/>
      <c r="G6" s="116"/>
    </row>
    <row r="7" spans="1:7" ht="15" customHeight="1" x14ac:dyDescent="0.25">
      <c r="A7" s="202" t="s">
        <v>5</v>
      </c>
      <c r="B7" s="204" t="s">
        <v>299</v>
      </c>
      <c r="C7" s="204"/>
      <c r="D7" s="204"/>
      <c r="E7" s="204"/>
      <c r="F7" s="204"/>
      <c r="G7" s="206" t="s">
        <v>300</v>
      </c>
    </row>
    <row r="8" spans="1:7" ht="30" x14ac:dyDescent="0.25">
      <c r="A8" s="203"/>
      <c r="B8" s="25" t="s">
        <v>301</v>
      </c>
      <c r="C8" s="7" t="s">
        <v>231</v>
      </c>
      <c r="D8" s="25" t="s">
        <v>232</v>
      </c>
      <c r="E8" s="25" t="s">
        <v>187</v>
      </c>
      <c r="F8" s="25" t="s">
        <v>204</v>
      </c>
      <c r="G8" s="205"/>
    </row>
    <row r="9" spans="1:7" ht="15.75" customHeight="1" x14ac:dyDescent="0.25">
      <c r="A9" s="26" t="s">
        <v>383</v>
      </c>
      <c r="B9" s="30">
        <f>SUM(B10:B38)</f>
        <v>765476894.50999987</v>
      </c>
      <c r="C9" s="30">
        <f t="shared" ref="C9:G9" si="0">SUM(C10:C38)</f>
        <v>266088181.63</v>
      </c>
      <c r="D9" s="30">
        <f t="shared" si="0"/>
        <v>1031565076.1399999</v>
      </c>
      <c r="E9" s="30">
        <f t="shared" si="0"/>
        <v>773054695.93000031</v>
      </c>
      <c r="F9" s="30">
        <f t="shared" si="0"/>
        <v>769504191.77000022</v>
      </c>
      <c r="G9" s="30">
        <f t="shared" si="0"/>
        <v>258510380.20999998</v>
      </c>
    </row>
    <row r="10" spans="1:7" x14ac:dyDescent="0.25">
      <c r="A10" s="178" t="s">
        <v>595</v>
      </c>
      <c r="B10" s="168">
        <v>16243494.25</v>
      </c>
      <c r="C10" s="168">
        <v>70480.87</v>
      </c>
      <c r="D10" s="169">
        <v>16313975.119999999</v>
      </c>
      <c r="E10" s="168">
        <v>15434680.550000001</v>
      </c>
      <c r="F10" s="168">
        <v>15378680.550000001</v>
      </c>
      <c r="G10" s="169">
        <v>879294.56999999844</v>
      </c>
    </row>
    <row r="11" spans="1:7" x14ac:dyDescent="0.25">
      <c r="A11" s="178" t="s">
        <v>596</v>
      </c>
      <c r="B11" s="168">
        <v>24985542.190000001</v>
      </c>
      <c r="C11" s="168">
        <v>28137026.899999999</v>
      </c>
      <c r="D11" s="169">
        <v>53122569.090000004</v>
      </c>
      <c r="E11" s="168">
        <v>49487869.200000003</v>
      </c>
      <c r="F11" s="168">
        <v>49439869.200000003</v>
      </c>
      <c r="G11" s="169">
        <v>3634699.8900000006</v>
      </c>
    </row>
    <row r="12" spans="1:7" x14ac:dyDescent="0.25">
      <c r="A12" s="178" t="s">
        <v>597</v>
      </c>
      <c r="B12" s="168">
        <v>19881918.5</v>
      </c>
      <c r="C12" s="168">
        <v>-4373495.46</v>
      </c>
      <c r="D12" s="169">
        <v>15508423.039999999</v>
      </c>
      <c r="E12" s="168">
        <v>12873601.23</v>
      </c>
      <c r="F12" s="168">
        <v>12833601.23</v>
      </c>
      <c r="G12" s="169">
        <v>2634821.8099999987</v>
      </c>
    </row>
    <row r="13" spans="1:7" s="174" customFormat="1" x14ac:dyDescent="0.25">
      <c r="A13" s="178" t="s">
        <v>598</v>
      </c>
      <c r="B13" s="168">
        <v>7413286.0099999998</v>
      </c>
      <c r="C13" s="168">
        <v>364002.1</v>
      </c>
      <c r="D13" s="169">
        <v>7777288.1099999994</v>
      </c>
      <c r="E13" s="168">
        <v>5512490.4800000004</v>
      </c>
      <c r="F13" s="168">
        <v>5497490.4800000004</v>
      </c>
      <c r="G13" s="169">
        <v>2264797.629999999</v>
      </c>
    </row>
    <row r="14" spans="1:7" s="174" customFormat="1" x14ac:dyDescent="0.25">
      <c r="A14" s="178" t="s">
        <v>599</v>
      </c>
      <c r="B14" s="168">
        <v>16332915.08</v>
      </c>
      <c r="C14" s="168">
        <v>162250.21</v>
      </c>
      <c r="D14" s="169">
        <v>16495165.290000001</v>
      </c>
      <c r="E14" s="168">
        <v>8249539.6399999997</v>
      </c>
      <c r="F14" s="168">
        <v>8221539.6399999997</v>
      </c>
      <c r="G14" s="169">
        <v>8245625.6500000013</v>
      </c>
    </row>
    <row r="15" spans="1:7" s="174" customFormat="1" x14ac:dyDescent="0.25">
      <c r="A15" s="178" t="s">
        <v>600</v>
      </c>
      <c r="B15" s="168">
        <v>943206.68</v>
      </c>
      <c r="C15" s="168">
        <v>5300</v>
      </c>
      <c r="D15" s="169">
        <v>948506.68</v>
      </c>
      <c r="E15" s="168">
        <v>905912.26</v>
      </c>
      <c r="F15" s="168">
        <v>902412.26</v>
      </c>
      <c r="G15" s="169">
        <v>42594.420000000042</v>
      </c>
    </row>
    <row r="16" spans="1:7" s="174" customFormat="1" x14ac:dyDescent="0.25">
      <c r="A16" s="178" t="s">
        <v>601</v>
      </c>
      <c r="B16" s="168">
        <v>85262836.469999999</v>
      </c>
      <c r="C16" s="168">
        <v>5628787.0499999998</v>
      </c>
      <c r="D16" s="169">
        <v>90891623.519999996</v>
      </c>
      <c r="E16" s="168">
        <v>72088315.329999998</v>
      </c>
      <c r="F16" s="168">
        <v>71974515.329999998</v>
      </c>
      <c r="G16" s="169">
        <v>18803308.189999998</v>
      </c>
    </row>
    <row r="17" spans="1:7" s="174" customFormat="1" x14ac:dyDescent="0.25">
      <c r="A17" s="178" t="s">
        <v>602</v>
      </c>
      <c r="B17" s="168">
        <v>8049868.9100000001</v>
      </c>
      <c r="C17" s="168">
        <v>56000</v>
      </c>
      <c r="D17" s="169">
        <v>8105868.9100000001</v>
      </c>
      <c r="E17" s="168">
        <v>7246550.1799999997</v>
      </c>
      <c r="F17" s="168">
        <v>6863948.1799999997</v>
      </c>
      <c r="G17" s="169">
        <v>859318.73000000045</v>
      </c>
    </row>
    <row r="18" spans="1:7" s="174" customFormat="1" x14ac:dyDescent="0.25">
      <c r="A18" s="178" t="s">
        <v>603</v>
      </c>
      <c r="B18" s="168">
        <v>62811491.810000002</v>
      </c>
      <c r="C18" s="168">
        <v>-13482507</v>
      </c>
      <c r="D18" s="169">
        <v>49328984.810000002</v>
      </c>
      <c r="E18" s="168">
        <v>30007090.280000001</v>
      </c>
      <c r="F18" s="168">
        <v>29826890.280000001</v>
      </c>
      <c r="G18" s="169">
        <v>19321894.530000001</v>
      </c>
    </row>
    <row r="19" spans="1:7" s="174" customFormat="1" x14ac:dyDescent="0.25">
      <c r="A19" s="178" t="s">
        <v>604</v>
      </c>
      <c r="B19" s="168">
        <v>13936961.550000001</v>
      </c>
      <c r="C19" s="168">
        <v>1315135</v>
      </c>
      <c r="D19" s="169">
        <v>15252096.550000001</v>
      </c>
      <c r="E19" s="168">
        <v>11215387.93</v>
      </c>
      <c r="F19" s="168">
        <v>11185387.93</v>
      </c>
      <c r="G19" s="169">
        <v>4036708.620000001</v>
      </c>
    </row>
    <row r="20" spans="1:7" s="174" customFormat="1" x14ac:dyDescent="0.25">
      <c r="A20" s="178" t="s">
        <v>605</v>
      </c>
      <c r="B20" s="168">
        <v>47037728.490000002</v>
      </c>
      <c r="C20" s="168">
        <v>27627383.59</v>
      </c>
      <c r="D20" s="169">
        <v>74665112.079999998</v>
      </c>
      <c r="E20" s="168">
        <v>52229195.700000003</v>
      </c>
      <c r="F20" s="168">
        <v>52124195.700000003</v>
      </c>
      <c r="G20" s="169">
        <v>22435916.379999995</v>
      </c>
    </row>
    <row r="21" spans="1:7" s="174" customFormat="1" x14ac:dyDescent="0.25">
      <c r="A21" s="178" t="s">
        <v>606</v>
      </c>
      <c r="B21" s="168">
        <v>12462484.060000001</v>
      </c>
      <c r="C21" s="168">
        <v>1863836.06</v>
      </c>
      <c r="D21" s="169">
        <v>14326320.120000001</v>
      </c>
      <c r="E21" s="168">
        <v>11459430.060000001</v>
      </c>
      <c r="F21" s="168">
        <v>11427430.060000001</v>
      </c>
      <c r="G21" s="169">
        <v>2866890.0600000005</v>
      </c>
    </row>
    <row r="22" spans="1:7" s="174" customFormat="1" x14ac:dyDescent="0.25">
      <c r="A22" s="178" t="s">
        <v>607</v>
      </c>
      <c r="B22" s="168">
        <v>94608030.620000005</v>
      </c>
      <c r="C22" s="168">
        <v>-6729056.2000000002</v>
      </c>
      <c r="D22" s="169">
        <v>87878974.420000002</v>
      </c>
      <c r="E22" s="168">
        <v>67750547.769999996</v>
      </c>
      <c r="F22" s="168">
        <v>67146547.769999996</v>
      </c>
      <c r="G22" s="169">
        <v>20128426.650000006</v>
      </c>
    </row>
    <row r="23" spans="1:7" s="174" customFormat="1" x14ac:dyDescent="0.25">
      <c r="A23" s="178" t="s">
        <v>608</v>
      </c>
      <c r="B23" s="168">
        <v>96766882.519999996</v>
      </c>
      <c r="C23" s="168">
        <v>173617093.38999999</v>
      </c>
      <c r="D23" s="169">
        <v>270383975.90999997</v>
      </c>
      <c r="E23" s="168">
        <v>162378836.09999999</v>
      </c>
      <c r="F23" s="168">
        <v>162314836.09999999</v>
      </c>
      <c r="G23" s="169">
        <v>108005139.80999997</v>
      </c>
    </row>
    <row r="24" spans="1:7" s="174" customFormat="1" x14ac:dyDescent="0.25">
      <c r="A24" s="178" t="s">
        <v>609</v>
      </c>
      <c r="B24" s="168">
        <v>9956024.5399999991</v>
      </c>
      <c r="C24" s="168">
        <v>514000</v>
      </c>
      <c r="D24" s="169">
        <v>10470024.539999999</v>
      </c>
      <c r="E24" s="168">
        <v>9110535.2599999998</v>
      </c>
      <c r="F24" s="168">
        <v>9068535.2599999998</v>
      </c>
      <c r="G24" s="169">
        <v>1359489.2799999993</v>
      </c>
    </row>
    <row r="25" spans="1:7" s="174" customFormat="1" x14ac:dyDescent="0.25">
      <c r="A25" s="178" t="s">
        <v>610</v>
      </c>
      <c r="B25" s="168">
        <v>17633743.43</v>
      </c>
      <c r="C25" s="168">
        <v>317314</v>
      </c>
      <c r="D25" s="169">
        <v>17951057.43</v>
      </c>
      <c r="E25" s="168">
        <v>15442797.210000001</v>
      </c>
      <c r="F25" s="168">
        <v>15422797.210000001</v>
      </c>
      <c r="G25" s="169">
        <v>2508260.2199999988</v>
      </c>
    </row>
    <row r="26" spans="1:7" s="174" customFormat="1" x14ac:dyDescent="0.25">
      <c r="A26" s="178" t="s">
        <v>611</v>
      </c>
      <c r="B26" s="168">
        <v>2322408.58</v>
      </c>
      <c r="C26" s="168">
        <v>13372141.43</v>
      </c>
      <c r="D26" s="169">
        <v>15694550.01</v>
      </c>
      <c r="E26" s="168">
        <v>14374369.41</v>
      </c>
      <c r="F26" s="168">
        <v>14369369.41</v>
      </c>
      <c r="G26" s="169">
        <v>1320180.5999999996</v>
      </c>
    </row>
    <row r="27" spans="1:7" s="174" customFormat="1" x14ac:dyDescent="0.25">
      <c r="A27" s="178" t="s">
        <v>612</v>
      </c>
      <c r="B27" s="168">
        <v>20655594.109999999</v>
      </c>
      <c r="C27" s="168">
        <v>2044094</v>
      </c>
      <c r="D27" s="169">
        <v>22699688.109999999</v>
      </c>
      <c r="E27" s="168">
        <v>21903625.199999999</v>
      </c>
      <c r="F27" s="168">
        <v>21888625.199999999</v>
      </c>
      <c r="G27" s="169">
        <v>796062.91000000015</v>
      </c>
    </row>
    <row r="28" spans="1:7" s="174" customFormat="1" x14ac:dyDescent="0.25">
      <c r="A28" s="178" t="s">
        <v>613</v>
      </c>
      <c r="B28" s="168">
        <v>23310603.390000001</v>
      </c>
      <c r="C28" s="168">
        <v>312947.89</v>
      </c>
      <c r="D28" s="169">
        <v>23623551.280000001</v>
      </c>
      <c r="E28" s="168">
        <v>21172868.420000002</v>
      </c>
      <c r="F28" s="168">
        <v>21090868.420000002</v>
      </c>
      <c r="G28" s="169">
        <v>2450682.8599999994</v>
      </c>
    </row>
    <row r="29" spans="1:7" s="174" customFormat="1" x14ac:dyDescent="0.25">
      <c r="A29" s="178" t="s">
        <v>614</v>
      </c>
      <c r="B29" s="168">
        <v>12773119.890000001</v>
      </c>
      <c r="C29" s="168">
        <v>1724097.24</v>
      </c>
      <c r="D29" s="169">
        <v>14497217.130000001</v>
      </c>
      <c r="E29" s="168">
        <v>13483430.689999999</v>
      </c>
      <c r="F29" s="168">
        <v>12393230.529999999</v>
      </c>
      <c r="G29" s="169">
        <v>1013786.4400000013</v>
      </c>
    </row>
    <row r="30" spans="1:7" x14ac:dyDescent="0.25">
      <c r="A30" s="178" t="s">
        <v>615</v>
      </c>
      <c r="B30" s="168">
        <v>27415536.16</v>
      </c>
      <c r="C30" s="168">
        <v>7951808.0999999996</v>
      </c>
      <c r="D30" s="169">
        <v>35367344.259999998</v>
      </c>
      <c r="E30" s="168">
        <v>29920258.460000001</v>
      </c>
      <c r="F30" s="168">
        <v>29893258.460000001</v>
      </c>
      <c r="G30" s="169">
        <v>5447085.799999997</v>
      </c>
    </row>
    <row r="31" spans="1:7" s="174" customFormat="1" x14ac:dyDescent="0.25">
      <c r="A31" s="178" t="s">
        <v>616</v>
      </c>
      <c r="B31" s="168">
        <v>12018616.66</v>
      </c>
      <c r="C31" s="168">
        <v>24000</v>
      </c>
      <c r="D31" s="169">
        <v>12042616.66</v>
      </c>
      <c r="E31" s="168">
        <v>10510434.869999999</v>
      </c>
      <c r="F31" s="168">
        <v>10487434.869999999</v>
      </c>
      <c r="G31" s="169">
        <v>1532181.790000001</v>
      </c>
    </row>
    <row r="32" spans="1:7" x14ac:dyDescent="0.25">
      <c r="A32" s="178" t="s">
        <v>617</v>
      </c>
      <c r="B32" s="168">
        <v>28155170.73</v>
      </c>
      <c r="C32" s="168">
        <v>5948235</v>
      </c>
      <c r="D32" s="169">
        <v>34103405.730000004</v>
      </c>
      <c r="E32" s="168">
        <v>20576618.690000001</v>
      </c>
      <c r="F32" s="168">
        <v>20456618.690000001</v>
      </c>
      <c r="G32" s="169">
        <v>13526787.040000003</v>
      </c>
    </row>
    <row r="33" spans="1:7" x14ac:dyDescent="0.25">
      <c r="A33" s="178" t="s">
        <v>618</v>
      </c>
      <c r="B33" s="168">
        <v>23610117.920000002</v>
      </c>
      <c r="C33" s="168">
        <v>14127307.460000001</v>
      </c>
      <c r="D33" s="169">
        <v>37737425.380000003</v>
      </c>
      <c r="E33" s="168">
        <v>26170148.440000001</v>
      </c>
      <c r="F33" s="168">
        <v>25752546.440000001</v>
      </c>
      <c r="G33" s="169">
        <v>11567276.940000001</v>
      </c>
    </row>
    <row r="34" spans="1:7" x14ac:dyDescent="0.25">
      <c r="A34" s="178" t="s">
        <v>619</v>
      </c>
      <c r="B34" s="168">
        <v>3045804.59</v>
      </c>
      <c r="C34" s="168">
        <v>0</v>
      </c>
      <c r="D34" s="169">
        <v>3045804.59</v>
      </c>
      <c r="E34" s="168">
        <v>2216655.2000000002</v>
      </c>
      <c r="F34" s="168">
        <v>2210055.2000000002</v>
      </c>
      <c r="G34" s="169">
        <v>829149.38999999966</v>
      </c>
    </row>
    <row r="35" spans="1:7" s="174" customFormat="1" x14ac:dyDescent="0.25">
      <c r="A35" s="178" t="s">
        <v>620</v>
      </c>
      <c r="B35" s="168">
        <v>61091099.200000003</v>
      </c>
      <c r="C35" s="168">
        <v>4000000</v>
      </c>
      <c r="D35" s="169">
        <v>65091099.200000003</v>
      </c>
      <c r="E35" s="168">
        <v>63091099.200000003</v>
      </c>
      <c r="F35" s="168">
        <v>63091099.200000003</v>
      </c>
      <c r="G35" s="169">
        <v>2000000</v>
      </c>
    </row>
    <row r="36" spans="1:7" s="174" customFormat="1" x14ac:dyDescent="0.25">
      <c r="A36" s="178" t="s">
        <v>621</v>
      </c>
      <c r="B36" s="168">
        <v>4884908.17</v>
      </c>
      <c r="C36" s="168">
        <v>0</v>
      </c>
      <c r="D36" s="169">
        <v>4884908.17</v>
      </c>
      <c r="E36" s="168">
        <v>4884908.17</v>
      </c>
      <c r="F36" s="168">
        <v>4884908.17</v>
      </c>
      <c r="G36" s="169">
        <v>0</v>
      </c>
    </row>
    <row r="37" spans="1:7" s="174" customFormat="1" x14ac:dyDescent="0.25">
      <c r="A37" s="178" t="s">
        <v>622</v>
      </c>
      <c r="B37" s="168">
        <v>7210000</v>
      </c>
      <c r="C37" s="168">
        <v>1490000</v>
      </c>
      <c r="D37" s="169">
        <v>8700000</v>
      </c>
      <c r="E37" s="168">
        <v>8700000</v>
      </c>
      <c r="F37" s="168">
        <v>8700000</v>
      </c>
      <c r="G37" s="169">
        <v>0</v>
      </c>
    </row>
    <row r="38" spans="1:7" x14ac:dyDescent="0.25">
      <c r="A38" s="178" t="s">
        <v>623</v>
      </c>
      <c r="B38" s="168">
        <v>4657500</v>
      </c>
      <c r="C38" s="168">
        <v>0</v>
      </c>
      <c r="D38" s="169">
        <v>4657500</v>
      </c>
      <c r="E38" s="168">
        <v>4657500</v>
      </c>
      <c r="F38" s="168">
        <v>4657500</v>
      </c>
      <c r="G38" s="169">
        <v>0</v>
      </c>
    </row>
    <row r="39" spans="1:7" x14ac:dyDescent="0.25">
      <c r="A39" s="31" t="s">
        <v>151</v>
      </c>
      <c r="B39" s="49"/>
      <c r="C39" s="49"/>
      <c r="D39" s="49"/>
      <c r="E39" s="49"/>
      <c r="F39" s="49"/>
      <c r="G39" s="49"/>
    </row>
    <row r="40" spans="1:7" x14ac:dyDescent="0.25">
      <c r="A40" s="3" t="s">
        <v>384</v>
      </c>
      <c r="B40" s="4">
        <f>SUM(B41:B52)</f>
        <v>328961247</v>
      </c>
      <c r="C40" s="4">
        <f t="shared" ref="C40:G40" si="1">SUM(C41:C52)</f>
        <v>285325406.81</v>
      </c>
      <c r="D40" s="4">
        <f t="shared" si="1"/>
        <v>614286653.80999994</v>
      </c>
      <c r="E40" s="4">
        <f t="shared" si="1"/>
        <v>518626524.42999995</v>
      </c>
      <c r="F40" s="4">
        <f t="shared" si="1"/>
        <v>516276524.42999995</v>
      </c>
      <c r="G40" s="4">
        <f t="shared" si="1"/>
        <v>95660129.380000025</v>
      </c>
    </row>
    <row r="41" spans="1:7" x14ac:dyDescent="0.25">
      <c r="A41" s="180" t="s">
        <v>601</v>
      </c>
      <c r="B41" s="168">
        <v>20880160.010000002</v>
      </c>
      <c r="C41" s="168">
        <v>-6258996.6900000004</v>
      </c>
      <c r="D41" s="169">
        <v>14621163.32</v>
      </c>
      <c r="E41" s="168">
        <v>14621163.300000001</v>
      </c>
      <c r="F41" s="168">
        <v>14621163.300000001</v>
      </c>
      <c r="G41" s="169">
        <v>1.9999999552965164E-2</v>
      </c>
    </row>
    <row r="42" spans="1:7" x14ac:dyDescent="0.25">
      <c r="A42" s="180" t="s">
        <v>603</v>
      </c>
      <c r="B42" s="168">
        <v>92069999</v>
      </c>
      <c r="C42" s="168">
        <v>-1450511.21</v>
      </c>
      <c r="D42" s="169">
        <v>90619487.790000007</v>
      </c>
      <c r="E42" s="168">
        <v>84903091.409999996</v>
      </c>
      <c r="F42" s="168">
        <v>84903091.409999996</v>
      </c>
      <c r="G42" s="169">
        <v>5716396.3800000101</v>
      </c>
    </row>
    <row r="43" spans="1:7" x14ac:dyDescent="0.25">
      <c r="A43" s="180" t="s">
        <v>604</v>
      </c>
      <c r="B43" s="168">
        <v>0</v>
      </c>
      <c r="C43" s="168">
        <v>2333303.5</v>
      </c>
      <c r="D43" s="169">
        <v>2333303.5</v>
      </c>
      <c r="E43" s="168">
        <v>2177647.5</v>
      </c>
      <c r="F43" s="168">
        <v>2177647.5</v>
      </c>
      <c r="G43" s="169">
        <v>155656</v>
      </c>
    </row>
    <row r="44" spans="1:7" x14ac:dyDescent="0.25">
      <c r="A44" s="180" t="s">
        <v>605</v>
      </c>
      <c r="B44" s="168">
        <v>0</v>
      </c>
      <c r="C44" s="168">
        <v>1025160</v>
      </c>
      <c r="D44" s="169">
        <v>1025160</v>
      </c>
      <c r="E44" s="168">
        <v>426400</v>
      </c>
      <c r="F44" s="168">
        <v>426400</v>
      </c>
      <c r="G44" s="169">
        <v>598760</v>
      </c>
    </row>
    <row r="45" spans="1:7" s="179" customFormat="1" x14ac:dyDescent="0.25">
      <c r="A45" s="180" t="s">
        <v>606</v>
      </c>
      <c r="B45" s="168">
        <v>0</v>
      </c>
      <c r="C45" s="168">
        <v>1578182.32</v>
      </c>
      <c r="D45" s="169">
        <v>1578182.32</v>
      </c>
      <c r="E45" s="168">
        <v>1578182.32</v>
      </c>
      <c r="F45" s="168">
        <v>1578182.32</v>
      </c>
      <c r="G45" s="169">
        <v>0</v>
      </c>
    </row>
    <row r="46" spans="1:7" s="179" customFormat="1" x14ac:dyDescent="0.25">
      <c r="A46" s="180" t="s">
        <v>607</v>
      </c>
      <c r="B46" s="168">
        <v>95361403.239999995</v>
      </c>
      <c r="C46" s="168">
        <v>19836008.539999999</v>
      </c>
      <c r="D46" s="169">
        <v>115197411.78</v>
      </c>
      <c r="E46" s="168">
        <v>106955797.98999999</v>
      </c>
      <c r="F46" s="168">
        <v>104605797.98999999</v>
      </c>
      <c r="G46" s="169">
        <v>8241613.7900000066</v>
      </c>
    </row>
    <row r="47" spans="1:7" s="179" customFormat="1" x14ac:dyDescent="0.25">
      <c r="A47" s="180" t="s">
        <v>608</v>
      </c>
      <c r="B47" s="168">
        <v>85764162</v>
      </c>
      <c r="C47" s="168">
        <v>203624147.15000001</v>
      </c>
      <c r="D47" s="169">
        <v>289388309.14999998</v>
      </c>
      <c r="E47" s="168">
        <v>211921798.38999999</v>
      </c>
      <c r="F47" s="168">
        <v>211921798.38999999</v>
      </c>
      <c r="G47" s="169">
        <v>77466510.75999999</v>
      </c>
    </row>
    <row r="48" spans="1:7" s="179" customFormat="1" x14ac:dyDescent="0.25">
      <c r="A48" s="180" t="s">
        <v>609</v>
      </c>
      <c r="B48" s="168">
        <v>0</v>
      </c>
      <c r="C48" s="168">
        <v>275000</v>
      </c>
      <c r="D48" s="169">
        <v>275000</v>
      </c>
      <c r="E48" s="168">
        <v>275000</v>
      </c>
      <c r="F48" s="168">
        <v>275000</v>
      </c>
      <c r="G48" s="169">
        <v>0</v>
      </c>
    </row>
    <row r="49" spans="1:7" x14ac:dyDescent="0.25">
      <c r="A49" s="180" t="s">
        <v>611</v>
      </c>
      <c r="B49" s="168">
        <v>17922000</v>
      </c>
      <c r="C49" s="168">
        <v>2020902.26</v>
      </c>
      <c r="D49" s="169">
        <v>19942902.260000002</v>
      </c>
      <c r="E49" s="168">
        <v>19872819.190000001</v>
      </c>
      <c r="F49" s="168">
        <v>19872819.190000001</v>
      </c>
      <c r="G49" s="169">
        <v>70083.070000000298</v>
      </c>
    </row>
    <row r="50" spans="1:7" x14ac:dyDescent="0.25">
      <c r="A50" s="180" t="s">
        <v>612</v>
      </c>
      <c r="B50" s="168">
        <v>854000</v>
      </c>
      <c r="C50" s="168">
        <v>-27559.81</v>
      </c>
      <c r="D50" s="169">
        <v>826440.19</v>
      </c>
      <c r="E50" s="168">
        <v>826440.19</v>
      </c>
      <c r="F50" s="168">
        <v>826440.19</v>
      </c>
      <c r="G50" s="169">
        <v>0</v>
      </c>
    </row>
    <row r="51" spans="1:7" x14ac:dyDescent="0.25">
      <c r="A51" s="180" t="s">
        <v>617</v>
      </c>
      <c r="B51" s="168">
        <v>16109522.75</v>
      </c>
      <c r="C51" s="168">
        <v>29093205.850000001</v>
      </c>
      <c r="D51" s="169">
        <v>45202728.600000001</v>
      </c>
      <c r="E51" s="168">
        <v>41791628.670000002</v>
      </c>
      <c r="F51" s="168">
        <v>41791628.670000002</v>
      </c>
      <c r="G51" s="169">
        <v>3411099.9299999997</v>
      </c>
    </row>
    <row r="52" spans="1:7" x14ac:dyDescent="0.25">
      <c r="A52" s="180" t="s">
        <v>618</v>
      </c>
      <c r="B52" s="168">
        <v>0</v>
      </c>
      <c r="C52" s="168">
        <v>33276564.899999999</v>
      </c>
      <c r="D52" s="169">
        <v>33276564.899999999</v>
      </c>
      <c r="E52" s="168">
        <v>33276555.469999999</v>
      </c>
      <c r="F52" s="168">
        <v>33276555.469999999</v>
      </c>
      <c r="G52" s="169">
        <v>9.4299999997019768</v>
      </c>
    </row>
    <row r="53" spans="1:7" x14ac:dyDescent="0.25">
      <c r="A53" s="31" t="s">
        <v>151</v>
      </c>
      <c r="B53" s="49"/>
      <c r="C53" s="49"/>
      <c r="D53" s="49"/>
      <c r="E53" s="49"/>
      <c r="F53" s="49"/>
      <c r="G53" s="49"/>
    </row>
    <row r="54" spans="1:7" x14ac:dyDescent="0.25">
      <c r="A54" s="3" t="s">
        <v>380</v>
      </c>
      <c r="B54" s="4">
        <f>SUM(B40,B9)</f>
        <v>1094438141.5099998</v>
      </c>
      <c r="C54" s="4">
        <f t="shared" ref="C54:G54" si="2">SUM(C40,C9)</f>
        <v>551413588.44000006</v>
      </c>
      <c r="D54" s="4">
        <f t="shared" si="2"/>
        <v>1645851729.9499998</v>
      </c>
      <c r="E54" s="4">
        <f t="shared" si="2"/>
        <v>1291681220.3600001</v>
      </c>
      <c r="F54" s="4">
        <f t="shared" si="2"/>
        <v>1285780716.2000003</v>
      </c>
      <c r="G54" s="4">
        <f t="shared" si="2"/>
        <v>354170509.59000003</v>
      </c>
    </row>
    <row r="55" spans="1:7" x14ac:dyDescent="0.25">
      <c r="A55" s="55"/>
      <c r="B55" s="56"/>
      <c r="C55" s="56"/>
      <c r="D55" s="56"/>
      <c r="E55" s="56"/>
      <c r="F55" s="56"/>
      <c r="G55" s="5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9:G40 B9:G9 B53:G54">
      <formula1>-1.79769313486231E+100</formula1>
      <formula2>1.79769313486231E+100</formula2>
    </dataValidation>
  </dataValidations>
  <pageMargins left="0.7" right="0.7" top="0.75" bottom="0.75" header="0.3" footer="0.3"/>
  <pageSetup paperSize="119" scale="80" orientation="landscape" horizontalDpi="1200" verticalDpi="1200" r:id="rId1"/>
  <ignoredErrors>
    <ignoredError sqref="B53:G54 B9:G9 B39:G4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K8" sqref="K8"/>
    </sheetView>
  </sheetViews>
  <sheetFormatPr baseColWidth="10" defaultColWidth="11" defaultRowHeight="15" x14ac:dyDescent="0.25"/>
  <cols>
    <col min="1" max="1" width="79.28515625" customWidth="1"/>
    <col min="2" max="2" width="18.28515625" customWidth="1"/>
    <col min="3" max="3" width="16.42578125" customWidth="1"/>
    <col min="4" max="4" width="18.7109375" customWidth="1"/>
    <col min="5" max="5" width="19.140625" customWidth="1"/>
    <col min="6" max="6" width="21.140625" customWidth="1"/>
    <col min="7" max="7" width="19.140625" customWidth="1"/>
  </cols>
  <sheetData>
    <row r="1" spans="1:7" ht="40.9" customHeight="1" x14ac:dyDescent="0.25">
      <c r="A1" s="213" t="s">
        <v>385</v>
      </c>
      <c r="B1" s="214"/>
      <c r="C1" s="214"/>
      <c r="D1" s="214"/>
      <c r="E1" s="214"/>
      <c r="F1" s="214"/>
      <c r="G1" s="214"/>
    </row>
    <row r="2" spans="1:7" x14ac:dyDescent="0.25">
      <c r="A2" s="108" t="str">
        <f>'Formato 1'!A2</f>
        <v>NOMBRE DEL ENTE PÚBLICO (a)</v>
      </c>
      <c r="B2" s="109"/>
      <c r="C2" s="109"/>
      <c r="D2" s="109"/>
      <c r="E2" s="109"/>
      <c r="F2" s="109"/>
      <c r="G2" s="110"/>
    </row>
    <row r="3" spans="1:7" x14ac:dyDescent="0.25">
      <c r="A3" s="111" t="s">
        <v>386</v>
      </c>
      <c r="B3" s="112"/>
      <c r="C3" s="112"/>
      <c r="D3" s="112"/>
      <c r="E3" s="112"/>
      <c r="F3" s="112"/>
      <c r="G3" s="113"/>
    </row>
    <row r="4" spans="1:7" x14ac:dyDescent="0.25">
      <c r="A4" s="111" t="s">
        <v>387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Diciembre de 2024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3</v>
      </c>
      <c r="B6" s="115"/>
      <c r="C6" s="115"/>
      <c r="D6" s="115"/>
      <c r="E6" s="115"/>
      <c r="F6" s="115"/>
      <c r="G6" s="116"/>
    </row>
    <row r="7" spans="1:7" ht="15.75" customHeight="1" x14ac:dyDescent="0.25">
      <c r="A7" s="202" t="s">
        <v>5</v>
      </c>
      <c r="B7" s="210" t="s">
        <v>299</v>
      </c>
      <c r="C7" s="211"/>
      <c r="D7" s="211"/>
      <c r="E7" s="211"/>
      <c r="F7" s="212"/>
      <c r="G7" s="206" t="s">
        <v>388</v>
      </c>
    </row>
    <row r="8" spans="1:7" ht="30" x14ac:dyDescent="0.25">
      <c r="A8" s="203"/>
      <c r="B8" s="25" t="s">
        <v>301</v>
      </c>
      <c r="C8" s="7" t="s">
        <v>389</v>
      </c>
      <c r="D8" s="25" t="s">
        <v>303</v>
      </c>
      <c r="E8" s="25" t="s">
        <v>187</v>
      </c>
      <c r="F8" s="32" t="s">
        <v>204</v>
      </c>
      <c r="G8" s="205"/>
    </row>
    <row r="9" spans="1:7" ht="16.5" customHeight="1" x14ac:dyDescent="0.25">
      <c r="A9" s="26" t="s">
        <v>390</v>
      </c>
      <c r="B9" s="181">
        <v>765476894.51000011</v>
      </c>
      <c r="C9" s="181">
        <v>266088181.63</v>
      </c>
      <c r="D9" s="181">
        <v>1031565076.1399999</v>
      </c>
      <c r="E9" s="181">
        <v>773054695.92999995</v>
      </c>
      <c r="F9" s="181">
        <v>769504191.76999998</v>
      </c>
      <c r="G9" s="181">
        <v>258510380.20999998</v>
      </c>
    </row>
    <row r="10" spans="1:7" ht="15" customHeight="1" x14ac:dyDescent="0.25">
      <c r="A10" s="58" t="s">
        <v>391</v>
      </c>
      <c r="B10" s="182">
        <v>361977049.74000001</v>
      </c>
      <c r="C10" s="182">
        <v>51183790.449999996</v>
      </c>
      <c r="D10" s="182">
        <v>413160840.18999994</v>
      </c>
      <c r="E10" s="182">
        <v>321380476.64999998</v>
      </c>
      <c r="F10" s="182">
        <v>319797172.64999998</v>
      </c>
      <c r="G10" s="182">
        <v>91780363.539999977</v>
      </c>
    </row>
    <row r="11" spans="1:7" x14ac:dyDescent="0.25">
      <c r="A11" s="76" t="s">
        <v>392</v>
      </c>
      <c r="B11" s="183">
        <v>16243494.25</v>
      </c>
      <c r="C11" s="183">
        <v>70480.87</v>
      </c>
      <c r="D11" s="182">
        <v>16313975.119999999</v>
      </c>
      <c r="E11" s="183">
        <v>15434680.550000001</v>
      </c>
      <c r="F11" s="183">
        <v>15378680.550000001</v>
      </c>
      <c r="G11" s="182">
        <v>879294.56999999844</v>
      </c>
    </row>
    <row r="12" spans="1:7" x14ac:dyDescent="0.25">
      <c r="A12" s="76" t="s">
        <v>393</v>
      </c>
      <c r="B12" s="183">
        <v>943206.68</v>
      </c>
      <c r="C12" s="183">
        <v>5300</v>
      </c>
      <c r="D12" s="182">
        <v>948506.68</v>
      </c>
      <c r="E12" s="183">
        <v>905912.26</v>
      </c>
      <c r="F12" s="183">
        <v>902412.26</v>
      </c>
      <c r="G12" s="182">
        <v>42594.420000000042</v>
      </c>
    </row>
    <row r="13" spans="1:7" x14ac:dyDescent="0.25">
      <c r="A13" s="76" t="s">
        <v>394</v>
      </c>
      <c r="B13" s="183">
        <v>76527447.519999996</v>
      </c>
      <c r="C13" s="183">
        <v>37946838.899999999</v>
      </c>
      <c r="D13" s="182">
        <v>114474286.41999999</v>
      </c>
      <c r="E13" s="183">
        <v>95778169.049999997</v>
      </c>
      <c r="F13" s="183">
        <v>94889965.049999997</v>
      </c>
      <c r="G13" s="182">
        <v>18696117.36999999</v>
      </c>
    </row>
    <row r="14" spans="1:7" x14ac:dyDescent="0.25">
      <c r="A14" s="76" t="s">
        <v>395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2">
        <v>0</v>
      </c>
    </row>
    <row r="15" spans="1:7" x14ac:dyDescent="0.25">
      <c r="A15" s="76" t="s">
        <v>396</v>
      </c>
      <c r="B15" s="183">
        <v>88308641.060000002</v>
      </c>
      <c r="C15" s="183">
        <v>5628787.0499999998</v>
      </c>
      <c r="D15" s="182">
        <v>93937428.109999999</v>
      </c>
      <c r="E15" s="183">
        <v>74304970.530000001</v>
      </c>
      <c r="F15" s="183">
        <v>74184570.530000001</v>
      </c>
      <c r="G15" s="182">
        <v>19632457.579999998</v>
      </c>
    </row>
    <row r="16" spans="1:7" x14ac:dyDescent="0.25">
      <c r="A16" s="76" t="s">
        <v>397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</row>
    <row r="17" spans="1:7" x14ac:dyDescent="0.25">
      <c r="A17" s="76" t="s">
        <v>398</v>
      </c>
      <c r="B17" s="183">
        <v>107299577.62</v>
      </c>
      <c r="C17" s="183">
        <v>-7372021.79</v>
      </c>
      <c r="D17" s="182">
        <v>99927555.829999998</v>
      </c>
      <c r="E17" s="183">
        <v>58833248.609999999</v>
      </c>
      <c r="F17" s="183">
        <v>58505048.609999999</v>
      </c>
      <c r="G17" s="182">
        <v>41094307.219999999</v>
      </c>
    </row>
    <row r="18" spans="1:7" x14ac:dyDescent="0.25">
      <c r="A18" s="76" t="s">
        <v>399</v>
      </c>
      <c r="B18" s="183">
        <v>72654682.609999999</v>
      </c>
      <c r="C18" s="183">
        <v>14904405.42</v>
      </c>
      <c r="D18" s="182">
        <v>87559088.030000001</v>
      </c>
      <c r="E18" s="183">
        <v>76123495.650000006</v>
      </c>
      <c r="F18" s="183">
        <v>75936495.650000006</v>
      </c>
      <c r="G18" s="182">
        <v>11435592.379999995</v>
      </c>
    </row>
    <row r="19" spans="1:7" x14ac:dyDescent="0.25">
      <c r="A19" s="58" t="s">
        <v>400</v>
      </c>
      <c r="B19" s="182">
        <v>203837397.19999999</v>
      </c>
      <c r="C19" s="182">
        <v>166101873.25</v>
      </c>
      <c r="D19" s="182">
        <v>369939270.44999999</v>
      </c>
      <c r="E19" s="182">
        <v>239346462.97</v>
      </c>
      <c r="F19" s="182">
        <v>238646462.97</v>
      </c>
      <c r="G19" s="182">
        <v>130592807.47999999</v>
      </c>
    </row>
    <row r="20" spans="1:7" x14ac:dyDescent="0.25">
      <c r="A20" s="76" t="s">
        <v>401</v>
      </c>
      <c r="B20" s="183">
        <v>0</v>
      </c>
      <c r="C20" s="183">
        <v>2642880.7400000002</v>
      </c>
      <c r="D20" s="182">
        <v>2642880.7400000002</v>
      </c>
      <c r="E20" s="183">
        <v>239262.8</v>
      </c>
      <c r="F20" s="183">
        <v>239262.8</v>
      </c>
      <c r="G20" s="182">
        <v>2403617.9400000004</v>
      </c>
    </row>
    <row r="21" spans="1:7" x14ac:dyDescent="0.25">
      <c r="A21" s="76" t="s">
        <v>402</v>
      </c>
      <c r="B21" s="183">
        <v>191374913.13999999</v>
      </c>
      <c r="C21" s="183">
        <v>158815064.13</v>
      </c>
      <c r="D21" s="182">
        <v>350189977.26999998</v>
      </c>
      <c r="E21" s="183">
        <v>225088332.59999999</v>
      </c>
      <c r="F21" s="183">
        <v>224420332.59999999</v>
      </c>
      <c r="G21" s="182">
        <v>125101644.66999999</v>
      </c>
    </row>
    <row r="22" spans="1:7" x14ac:dyDescent="0.25">
      <c r="A22" s="76" t="s">
        <v>403</v>
      </c>
      <c r="B22" s="182">
        <v>0</v>
      </c>
      <c r="C22" s="182">
        <v>0</v>
      </c>
      <c r="D22" s="182">
        <v>0</v>
      </c>
      <c r="E22" s="182">
        <v>0</v>
      </c>
      <c r="F22" s="182">
        <v>0</v>
      </c>
      <c r="G22" s="182">
        <v>0</v>
      </c>
    </row>
    <row r="23" spans="1:7" x14ac:dyDescent="0.25">
      <c r="A23" s="76" t="s">
        <v>404</v>
      </c>
      <c r="B23" s="183">
        <v>12462484.060000001</v>
      </c>
      <c r="C23" s="183">
        <v>4643928.38</v>
      </c>
      <c r="D23" s="182">
        <v>17106412.440000001</v>
      </c>
      <c r="E23" s="183">
        <v>14018867.57</v>
      </c>
      <c r="F23" s="183">
        <v>13986867.57</v>
      </c>
      <c r="G23" s="182">
        <v>3087544.870000001</v>
      </c>
    </row>
    <row r="24" spans="1:7" x14ac:dyDescent="0.25">
      <c r="A24" s="76" t="s">
        <v>405</v>
      </c>
      <c r="B24" s="182">
        <v>0</v>
      </c>
      <c r="C24" s="182">
        <v>0</v>
      </c>
      <c r="D24" s="182">
        <v>0</v>
      </c>
      <c r="E24" s="182">
        <v>0</v>
      </c>
      <c r="F24" s="182">
        <v>0</v>
      </c>
      <c r="G24" s="182">
        <v>0</v>
      </c>
    </row>
    <row r="25" spans="1:7" x14ac:dyDescent="0.25">
      <c r="A25" s="76" t="s">
        <v>406</v>
      </c>
      <c r="B25" s="182">
        <v>0</v>
      </c>
      <c r="C25" s="182">
        <v>0</v>
      </c>
      <c r="D25" s="182">
        <v>0</v>
      </c>
      <c r="E25" s="182">
        <v>0</v>
      </c>
      <c r="F25" s="182">
        <v>0</v>
      </c>
      <c r="G25" s="182">
        <v>0</v>
      </c>
    </row>
    <row r="26" spans="1:7" x14ac:dyDescent="0.25">
      <c r="A26" s="76" t="s">
        <v>407</v>
      </c>
      <c r="B26" s="182">
        <v>0</v>
      </c>
      <c r="C26" s="182">
        <v>0</v>
      </c>
      <c r="D26" s="182">
        <v>0</v>
      </c>
      <c r="E26" s="182">
        <v>0</v>
      </c>
      <c r="F26" s="182">
        <v>0</v>
      </c>
      <c r="G26" s="182">
        <v>0</v>
      </c>
    </row>
    <row r="27" spans="1:7" x14ac:dyDescent="0.25">
      <c r="A27" s="58" t="s">
        <v>408</v>
      </c>
      <c r="B27" s="182">
        <v>121818940.2</v>
      </c>
      <c r="C27" s="182">
        <v>43312517.93</v>
      </c>
      <c r="D27" s="182">
        <v>165131458.13</v>
      </c>
      <c r="E27" s="182">
        <v>130994248.94</v>
      </c>
      <c r="F27" s="182">
        <v>129727048.78</v>
      </c>
      <c r="G27" s="182">
        <v>34137209.189999998</v>
      </c>
    </row>
    <row r="28" spans="1:7" x14ac:dyDescent="0.25">
      <c r="A28" s="79" t="s">
        <v>409</v>
      </c>
      <c r="B28" s="183">
        <v>41352497.710000001</v>
      </c>
      <c r="C28" s="183">
        <v>9266943.0999999996</v>
      </c>
      <c r="D28" s="182">
        <v>50619440.810000002</v>
      </c>
      <c r="E28" s="183">
        <v>41135646.390000001</v>
      </c>
      <c r="F28" s="183">
        <v>41078646.390000001</v>
      </c>
      <c r="G28" s="182">
        <v>9483794.4200000018</v>
      </c>
    </row>
    <row r="29" spans="1:7" x14ac:dyDescent="0.25">
      <c r="A29" s="76" t="s">
        <v>410</v>
      </c>
      <c r="B29" s="182">
        <v>0</v>
      </c>
      <c r="C29" s="182">
        <v>0</v>
      </c>
      <c r="D29" s="182">
        <v>0</v>
      </c>
      <c r="E29" s="182">
        <v>0</v>
      </c>
      <c r="F29" s="182">
        <v>0</v>
      </c>
      <c r="G29" s="182">
        <v>0</v>
      </c>
    </row>
    <row r="30" spans="1:7" x14ac:dyDescent="0.25">
      <c r="A30" s="76" t="s">
        <v>411</v>
      </c>
      <c r="B30" s="183">
        <v>0</v>
      </c>
      <c r="C30" s="183">
        <v>2650000</v>
      </c>
      <c r="D30" s="182">
        <v>2650000</v>
      </c>
      <c r="E30" s="183">
        <v>2242350.96</v>
      </c>
      <c r="F30" s="183">
        <v>2242350.96</v>
      </c>
      <c r="G30" s="182">
        <v>407649.04000000004</v>
      </c>
    </row>
    <row r="31" spans="1:7" x14ac:dyDescent="0.25">
      <c r="A31" s="76" t="s">
        <v>412</v>
      </c>
      <c r="B31" s="182">
        <v>0</v>
      </c>
      <c r="C31" s="182">
        <v>0</v>
      </c>
      <c r="D31" s="182">
        <v>0</v>
      </c>
      <c r="E31" s="182">
        <v>0</v>
      </c>
      <c r="F31" s="182">
        <v>0</v>
      </c>
      <c r="G31" s="182">
        <v>0</v>
      </c>
    </row>
    <row r="32" spans="1:7" x14ac:dyDescent="0.25">
      <c r="A32" s="76" t="s">
        <v>413</v>
      </c>
      <c r="B32" s="183">
        <v>20655594.109999999</v>
      </c>
      <c r="C32" s="183">
        <v>2044094</v>
      </c>
      <c r="D32" s="182">
        <v>22699688.109999999</v>
      </c>
      <c r="E32" s="183">
        <v>21903625.199999999</v>
      </c>
      <c r="F32" s="183">
        <v>21888625.199999999</v>
      </c>
      <c r="G32" s="182">
        <v>796062.91000000015</v>
      </c>
    </row>
    <row r="33" spans="1:7" ht="14.45" customHeight="1" x14ac:dyDescent="0.25">
      <c r="A33" s="76" t="s">
        <v>414</v>
      </c>
      <c r="B33" s="182">
        <v>0</v>
      </c>
      <c r="C33" s="182">
        <v>0</v>
      </c>
      <c r="D33" s="182">
        <v>0</v>
      </c>
      <c r="E33" s="182">
        <v>0</v>
      </c>
      <c r="F33" s="182">
        <v>0</v>
      </c>
      <c r="G33" s="182">
        <v>0</v>
      </c>
    </row>
    <row r="34" spans="1:7" ht="14.45" customHeight="1" x14ac:dyDescent="0.25">
      <c r="A34" s="76" t="s">
        <v>415</v>
      </c>
      <c r="B34" s="183">
        <v>47037728.490000002</v>
      </c>
      <c r="C34" s="183">
        <v>27627383.59</v>
      </c>
      <c r="D34" s="182">
        <v>74665112.079999998</v>
      </c>
      <c r="E34" s="183">
        <v>52229195.700000003</v>
      </c>
      <c r="F34" s="183">
        <v>52124195.700000003</v>
      </c>
      <c r="G34" s="182">
        <v>22435916.379999995</v>
      </c>
    </row>
    <row r="35" spans="1:7" ht="14.45" customHeight="1" x14ac:dyDescent="0.25">
      <c r="A35" s="76" t="s">
        <v>416</v>
      </c>
      <c r="B35" s="183">
        <v>12773119.890000001</v>
      </c>
      <c r="C35" s="183">
        <v>1724097.24</v>
      </c>
      <c r="D35" s="182">
        <v>14497217.130000001</v>
      </c>
      <c r="E35" s="183">
        <v>13483430.689999999</v>
      </c>
      <c r="F35" s="183">
        <v>12393230.529999999</v>
      </c>
      <c r="G35" s="182">
        <v>1013786.4400000013</v>
      </c>
    </row>
    <row r="36" spans="1:7" ht="14.45" customHeight="1" x14ac:dyDescent="0.25">
      <c r="A36" s="76" t="s">
        <v>417</v>
      </c>
      <c r="B36" s="182">
        <v>0</v>
      </c>
      <c r="C36" s="182">
        <v>0</v>
      </c>
      <c r="D36" s="182">
        <v>0</v>
      </c>
      <c r="E36" s="182">
        <v>0</v>
      </c>
      <c r="F36" s="182">
        <v>0</v>
      </c>
      <c r="G36" s="182">
        <v>0</v>
      </c>
    </row>
    <row r="37" spans="1:7" ht="14.45" customHeight="1" x14ac:dyDescent="0.25">
      <c r="A37" s="59" t="s">
        <v>418</v>
      </c>
      <c r="B37" s="182">
        <v>77843507.370000005</v>
      </c>
      <c r="C37" s="182">
        <v>5490000</v>
      </c>
      <c r="D37" s="182">
        <v>83333507.370000005</v>
      </c>
      <c r="E37" s="182">
        <v>81333507.370000005</v>
      </c>
      <c r="F37" s="182">
        <v>81333507.370000005</v>
      </c>
      <c r="G37" s="182">
        <v>2000000</v>
      </c>
    </row>
    <row r="38" spans="1:7" x14ac:dyDescent="0.25">
      <c r="A38" s="79" t="s">
        <v>419</v>
      </c>
      <c r="B38" s="182">
        <v>0</v>
      </c>
      <c r="C38" s="182">
        <v>0</v>
      </c>
      <c r="D38" s="182">
        <v>0</v>
      </c>
      <c r="E38" s="182">
        <v>0</v>
      </c>
      <c r="F38" s="182">
        <v>0</v>
      </c>
      <c r="G38" s="182">
        <v>0</v>
      </c>
    </row>
    <row r="39" spans="1:7" ht="30" x14ac:dyDescent="0.25">
      <c r="A39" s="79" t="s">
        <v>420</v>
      </c>
      <c r="B39" s="183">
        <v>77843507.370000005</v>
      </c>
      <c r="C39" s="183">
        <v>5490000</v>
      </c>
      <c r="D39" s="182">
        <v>83333507.370000005</v>
      </c>
      <c r="E39" s="183">
        <v>81333507.370000005</v>
      </c>
      <c r="F39" s="183">
        <v>81333507.370000005</v>
      </c>
      <c r="G39" s="182">
        <v>2000000</v>
      </c>
    </row>
    <row r="40" spans="1:7" x14ac:dyDescent="0.25">
      <c r="A40" s="79" t="s">
        <v>421</v>
      </c>
      <c r="B40" s="182">
        <v>0</v>
      </c>
      <c r="C40" s="182">
        <v>0</v>
      </c>
      <c r="D40" s="182">
        <v>0</v>
      </c>
      <c r="E40" s="182">
        <v>0</v>
      </c>
      <c r="F40" s="182">
        <v>0</v>
      </c>
      <c r="G40" s="182">
        <v>0</v>
      </c>
    </row>
    <row r="41" spans="1:7" x14ac:dyDescent="0.25">
      <c r="A41" s="79" t="s">
        <v>422</v>
      </c>
      <c r="B41" s="182">
        <v>0</v>
      </c>
      <c r="C41" s="182">
        <v>0</v>
      </c>
      <c r="D41" s="182">
        <v>0</v>
      </c>
      <c r="E41" s="182">
        <v>0</v>
      </c>
      <c r="F41" s="182">
        <v>0</v>
      </c>
      <c r="G41" s="182">
        <v>0</v>
      </c>
    </row>
    <row r="42" spans="1:7" x14ac:dyDescent="0.25">
      <c r="A42" s="79"/>
      <c r="B42" s="182"/>
      <c r="C42" s="182"/>
      <c r="D42" s="182"/>
      <c r="E42" s="182"/>
      <c r="F42" s="182"/>
      <c r="G42" s="182"/>
    </row>
    <row r="43" spans="1:7" x14ac:dyDescent="0.25">
      <c r="A43" s="3" t="s">
        <v>423</v>
      </c>
      <c r="B43" s="184">
        <v>328961247</v>
      </c>
      <c r="C43" s="184">
        <v>285325406.81</v>
      </c>
      <c r="D43" s="184">
        <v>614286653.81000006</v>
      </c>
      <c r="E43" s="184">
        <v>518626524.42999995</v>
      </c>
      <c r="F43" s="184">
        <v>516276524.42999995</v>
      </c>
      <c r="G43" s="184">
        <v>95660129.38000001</v>
      </c>
    </row>
    <row r="44" spans="1:7" x14ac:dyDescent="0.25">
      <c r="A44" s="58" t="s">
        <v>391</v>
      </c>
      <c r="B44" s="182">
        <v>146981681.75999999</v>
      </c>
      <c r="C44" s="182">
        <v>63556165.109999992</v>
      </c>
      <c r="D44" s="182">
        <v>210537846.86999997</v>
      </c>
      <c r="E44" s="182">
        <v>201287730.95999998</v>
      </c>
      <c r="F44" s="182">
        <v>201287730.95999998</v>
      </c>
      <c r="G44" s="182">
        <v>9250115.9099999815</v>
      </c>
    </row>
    <row r="45" spans="1:7" x14ac:dyDescent="0.25">
      <c r="A45" s="79" t="s">
        <v>392</v>
      </c>
      <c r="B45" s="182">
        <v>0</v>
      </c>
      <c r="C45" s="182">
        <v>0</v>
      </c>
      <c r="D45" s="182">
        <v>0</v>
      </c>
      <c r="E45" s="182">
        <v>0</v>
      </c>
      <c r="F45" s="182">
        <v>0</v>
      </c>
      <c r="G45" s="182">
        <v>0</v>
      </c>
    </row>
    <row r="46" spans="1:7" x14ac:dyDescent="0.25">
      <c r="A46" s="79" t="s">
        <v>393</v>
      </c>
      <c r="B46" s="182">
        <v>0</v>
      </c>
      <c r="C46" s="182">
        <v>0</v>
      </c>
      <c r="D46" s="182">
        <v>0</v>
      </c>
      <c r="E46" s="182">
        <v>0</v>
      </c>
      <c r="F46" s="182">
        <v>0</v>
      </c>
      <c r="G46" s="182">
        <v>0</v>
      </c>
    </row>
    <row r="47" spans="1:7" x14ac:dyDescent="0.25">
      <c r="A47" s="79" t="s">
        <v>394</v>
      </c>
      <c r="B47" s="183">
        <v>0</v>
      </c>
      <c r="C47" s="183">
        <v>33276564.899999999</v>
      </c>
      <c r="D47" s="182">
        <v>33276564.899999999</v>
      </c>
      <c r="E47" s="183">
        <v>33276555.469999999</v>
      </c>
      <c r="F47" s="183">
        <v>33276555.469999999</v>
      </c>
      <c r="G47" s="182">
        <v>9.4299999997019768</v>
      </c>
    </row>
    <row r="48" spans="1:7" x14ac:dyDescent="0.25">
      <c r="A48" s="79" t="s">
        <v>395</v>
      </c>
      <c r="B48" s="182">
        <v>0</v>
      </c>
      <c r="C48" s="182">
        <v>0</v>
      </c>
      <c r="D48" s="182">
        <v>0</v>
      </c>
      <c r="E48" s="182">
        <v>0</v>
      </c>
      <c r="F48" s="182">
        <v>0</v>
      </c>
      <c r="G48" s="182">
        <v>0</v>
      </c>
    </row>
    <row r="49" spans="1:7" x14ac:dyDescent="0.25">
      <c r="A49" s="79" t="s">
        <v>396</v>
      </c>
      <c r="B49" s="183">
        <v>20880160.010000002</v>
      </c>
      <c r="C49" s="183">
        <v>-6258996.6900000004</v>
      </c>
      <c r="D49" s="182">
        <v>14621163.32</v>
      </c>
      <c r="E49" s="183">
        <v>14621163.300000001</v>
      </c>
      <c r="F49" s="183">
        <v>14621163.300000001</v>
      </c>
      <c r="G49" s="182">
        <v>1.9999999552965164E-2</v>
      </c>
    </row>
    <row r="50" spans="1:7" x14ac:dyDescent="0.25">
      <c r="A50" s="79" t="s">
        <v>397</v>
      </c>
      <c r="B50" s="182">
        <v>0</v>
      </c>
      <c r="C50" s="182">
        <v>0</v>
      </c>
      <c r="D50" s="182">
        <v>0</v>
      </c>
      <c r="E50" s="182">
        <v>0</v>
      </c>
      <c r="F50" s="182">
        <v>0</v>
      </c>
      <c r="G50" s="182">
        <v>0</v>
      </c>
    </row>
    <row r="51" spans="1:7" x14ac:dyDescent="0.25">
      <c r="A51" s="79" t="s">
        <v>398</v>
      </c>
      <c r="B51" s="183">
        <v>108179521.75</v>
      </c>
      <c r="C51" s="183">
        <v>34242694.640000001</v>
      </c>
      <c r="D51" s="182">
        <v>142422216.38999999</v>
      </c>
      <c r="E51" s="183">
        <v>133242193</v>
      </c>
      <c r="F51" s="183">
        <v>133242193</v>
      </c>
      <c r="G51" s="182">
        <v>9180023.3899999857</v>
      </c>
    </row>
    <row r="52" spans="1:7" x14ac:dyDescent="0.25">
      <c r="A52" s="79" t="s">
        <v>399</v>
      </c>
      <c r="B52" s="183">
        <v>17922000</v>
      </c>
      <c r="C52" s="183">
        <v>2295902.2599999998</v>
      </c>
      <c r="D52" s="182">
        <v>20217902.259999998</v>
      </c>
      <c r="E52" s="183">
        <v>20147819.190000001</v>
      </c>
      <c r="F52" s="183">
        <v>20147819.190000001</v>
      </c>
      <c r="G52" s="182">
        <v>70083.069999996573</v>
      </c>
    </row>
    <row r="53" spans="1:7" x14ac:dyDescent="0.25">
      <c r="A53" s="58" t="s">
        <v>400</v>
      </c>
      <c r="B53" s="182">
        <v>181125565.24000001</v>
      </c>
      <c r="C53" s="182">
        <v>217038338.00999999</v>
      </c>
      <c r="D53" s="182">
        <v>398163903.25000006</v>
      </c>
      <c r="E53" s="182">
        <v>312512001.77999997</v>
      </c>
      <c r="F53" s="182">
        <v>310162001.77999997</v>
      </c>
      <c r="G53" s="182">
        <v>85651901.470000029</v>
      </c>
    </row>
    <row r="54" spans="1:7" x14ac:dyDescent="0.25">
      <c r="A54" s="79" t="s">
        <v>401</v>
      </c>
      <c r="B54" s="183">
        <v>0</v>
      </c>
      <c r="C54" s="183">
        <v>44004870.600000001</v>
      </c>
      <c r="D54" s="182">
        <v>44004870.600000001</v>
      </c>
      <c r="E54" s="183">
        <v>20783146.59</v>
      </c>
      <c r="F54" s="183">
        <v>20783146.59</v>
      </c>
      <c r="G54" s="182">
        <v>23221724.010000002</v>
      </c>
    </row>
    <row r="55" spans="1:7" x14ac:dyDescent="0.25">
      <c r="A55" s="79" t="s">
        <v>402</v>
      </c>
      <c r="B55" s="183">
        <v>181125565.24000001</v>
      </c>
      <c r="C55" s="183">
        <v>149828691.06</v>
      </c>
      <c r="D55" s="182">
        <v>330954256.30000001</v>
      </c>
      <c r="E55" s="183">
        <v>268967490.25999999</v>
      </c>
      <c r="F55" s="183">
        <v>266617490.25999999</v>
      </c>
      <c r="G55" s="182">
        <v>61986766.040000021</v>
      </c>
    </row>
    <row r="56" spans="1:7" x14ac:dyDescent="0.25">
      <c r="A56" s="79" t="s">
        <v>403</v>
      </c>
      <c r="B56" s="182">
        <v>0</v>
      </c>
      <c r="C56" s="182">
        <v>0</v>
      </c>
      <c r="D56" s="182">
        <v>0</v>
      </c>
      <c r="E56" s="182">
        <v>0</v>
      </c>
      <c r="F56" s="182">
        <v>0</v>
      </c>
      <c r="G56" s="182">
        <v>0</v>
      </c>
    </row>
    <row r="57" spans="1:7" x14ac:dyDescent="0.25">
      <c r="A57" s="80" t="s">
        <v>404</v>
      </c>
      <c r="B57" s="183">
        <v>0</v>
      </c>
      <c r="C57" s="183">
        <v>23204776.350000001</v>
      </c>
      <c r="D57" s="182">
        <v>23204776.350000001</v>
      </c>
      <c r="E57" s="183">
        <v>22761364.93</v>
      </c>
      <c r="F57" s="183">
        <v>22761364.93</v>
      </c>
      <c r="G57" s="182">
        <v>443411.42000000179</v>
      </c>
    </row>
    <row r="58" spans="1:7" x14ac:dyDescent="0.25">
      <c r="A58" s="79" t="s">
        <v>405</v>
      </c>
      <c r="B58" s="182">
        <v>0</v>
      </c>
      <c r="C58" s="182">
        <v>0</v>
      </c>
      <c r="D58" s="182">
        <v>0</v>
      </c>
      <c r="E58" s="182">
        <v>0</v>
      </c>
      <c r="F58" s="182">
        <v>0</v>
      </c>
      <c r="G58" s="182">
        <v>0</v>
      </c>
    </row>
    <row r="59" spans="1:7" x14ac:dyDescent="0.25">
      <c r="A59" s="79" t="s">
        <v>406</v>
      </c>
      <c r="B59" s="182">
        <v>0</v>
      </c>
      <c r="C59" s="182">
        <v>0</v>
      </c>
      <c r="D59" s="182">
        <v>0</v>
      </c>
      <c r="E59" s="182">
        <v>0</v>
      </c>
      <c r="F59" s="182">
        <v>0</v>
      </c>
      <c r="G59" s="182">
        <v>0</v>
      </c>
    </row>
    <row r="60" spans="1:7" x14ac:dyDescent="0.25">
      <c r="A60" s="79" t="s">
        <v>407</v>
      </c>
      <c r="B60" s="182">
        <v>0</v>
      </c>
      <c r="C60" s="182">
        <v>0</v>
      </c>
      <c r="D60" s="182">
        <v>0</v>
      </c>
      <c r="E60" s="182">
        <v>0</v>
      </c>
      <c r="F60" s="182">
        <v>0</v>
      </c>
      <c r="G60" s="182">
        <v>0</v>
      </c>
    </row>
    <row r="61" spans="1:7" x14ac:dyDescent="0.25">
      <c r="A61" s="58" t="s">
        <v>408</v>
      </c>
      <c r="B61" s="182">
        <v>854000</v>
      </c>
      <c r="C61" s="182">
        <v>4730903.6899999995</v>
      </c>
      <c r="D61" s="182">
        <v>5584903.6899999995</v>
      </c>
      <c r="E61" s="182">
        <v>4826791.6899999995</v>
      </c>
      <c r="F61" s="182">
        <v>4826791.6899999995</v>
      </c>
      <c r="G61" s="182">
        <v>758112</v>
      </c>
    </row>
    <row r="62" spans="1:7" x14ac:dyDescent="0.25">
      <c r="A62" s="79" t="s">
        <v>409</v>
      </c>
      <c r="B62" s="183">
        <v>0</v>
      </c>
      <c r="C62" s="183">
        <v>2333303.5</v>
      </c>
      <c r="D62" s="182">
        <v>2333303.5</v>
      </c>
      <c r="E62" s="183">
        <v>2177647.5</v>
      </c>
      <c r="F62" s="183">
        <v>2177647.5</v>
      </c>
      <c r="G62" s="182">
        <v>155656</v>
      </c>
    </row>
    <row r="63" spans="1:7" x14ac:dyDescent="0.25">
      <c r="A63" s="79" t="s">
        <v>410</v>
      </c>
      <c r="B63" s="18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411</v>
      </c>
      <c r="B64" s="183">
        <v>0</v>
      </c>
      <c r="C64" s="183">
        <v>1400000</v>
      </c>
      <c r="D64" s="182">
        <v>1400000</v>
      </c>
      <c r="E64" s="183">
        <v>1396304</v>
      </c>
      <c r="F64" s="183">
        <v>1396304</v>
      </c>
      <c r="G64" s="182">
        <v>3696</v>
      </c>
    </row>
    <row r="65" spans="1:7" x14ac:dyDescent="0.25">
      <c r="A65" s="79" t="s">
        <v>412</v>
      </c>
      <c r="B65" s="18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413</v>
      </c>
      <c r="B66" s="183">
        <v>854000</v>
      </c>
      <c r="C66" s="183">
        <v>-27559.81</v>
      </c>
      <c r="D66" s="182">
        <v>826440.19</v>
      </c>
      <c r="E66" s="183">
        <v>826440.19</v>
      </c>
      <c r="F66" s="183">
        <v>826440.19</v>
      </c>
      <c r="G66" s="182">
        <v>0</v>
      </c>
    </row>
    <row r="67" spans="1:7" x14ac:dyDescent="0.25">
      <c r="A67" s="79" t="s">
        <v>414</v>
      </c>
      <c r="B67" s="18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415</v>
      </c>
      <c r="B68" s="183">
        <v>0</v>
      </c>
      <c r="C68" s="183">
        <v>1025160</v>
      </c>
      <c r="D68" s="182">
        <v>1025160</v>
      </c>
      <c r="E68" s="183">
        <v>426400</v>
      </c>
      <c r="F68" s="183">
        <v>426400</v>
      </c>
      <c r="G68" s="182">
        <v>598760</v>
      </c>
    </row>
    <row r="69" spans="1:7" x14ac:dyDescent="0.25">
      <c r="A69" s="79" t="s">
        <v>416</v>
      </c>
      <c r="B69" s="18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417</v>
      </c>
      <c r="B70" s="182">
        <v>0</v>
      </c>
      <c r="C70" s="182">
        <v>0</v>
      </c>
      <c r="D70" s="182">
        <v>0</v>
      </c>
      <c r="E70" s="182">
        <v>0</v>
      </c>
      <c r="F70" s="182">
        <v>0</v>
      </c>
      <c r="G70" s="182">
        <v>0</v>
      </c>
    </row>
    <row r="71" spans="1:7" x14ac:dyDescent="0.25">
      <c r="A71" s="59" t="s">
        <v>418</v>
      </c>
      <c r="B71" s="185">
        <v>0</v>
      </c>
      <c r="C71" s="185">
        <v>0</v>
      </c>
      <c r="D71" s="185">
        <v>0</v>
      </c>
      <c r="E71" s="185">
        <v>0</v>
      </c>
      <c r="F71" s="185">
        <v>0</v>
      </c>
      <c r="G71" s="185">
        <v>0</v>
      </c>
    </row>
    <row r="72" spans="1:7" x14ac:dyDescent="0.25">
      <c r="A72" s="79" t="s">
        <v>419</v>
      </c>
      <c r="B72" s="182">
        <v>0</v>
      </c>
      <c r="C72" s="182">
        <v>0</v>
      </c>
      <c r="D72" s="182">
        <v>0</v>
      </c>
      <c r="E72" s="182">
        <v>0</v>
      </c>
      <c r="F72" s="182">
        <v>0</v>
      </c>
      <c r="G72" s="182">
        <v>0</v>
      </c>
    </row>
    <row r="73" spans="1:7" ht="30" x14ac:dyDescent="0.25">
      <c r="A73" s="79" t="s">
        <v>420</v>
      </c>
      <c r="B73" s="182">
        <v>0</v>
      </c>
      <c r="C73" s="182">
        <v>0</v>
      </c>
      <c r="D73" s="182">
        <v>0</v>
      </c>
      <c r="E73" s="182">
        <v>0</v>
      </c>
      <c r="F73" s="182">
        <v>0</v>
      </c>
      <c r="G73" s="182">
        <v>0</v>
      </c>
    </row>
    <row r="74" spans="1:7" x14ac:dyDescent="0.25">
      <c r="A74" s="79" t="s">
        <v>421</v>
      </c>
      <c r="B74" s="182">
        <v>0</v>
      </c>
      <c r="C74" s="182">
        <v>0</v>
      </c>
      <c r="D74" s="182">
        <v>0</v>
      </c>
      <c r="E74" s="182">
        <v>0</v>
      </c>
      <c r="F74" s="182">
        <v>0</v>
      </c>
      <c r="G74" s="182">
        <v>0</v>
      </c>
    </row>
    <row r="75" spans="1:7" x14ac:dyDescent="0.25">
      <c r="A75" s="79" t="s">
        <v>422</v>
      </c>
      <c r="B75" s="182">
        <v>0</v>
      </c>
      <c r="C75" s="182">
        <v>0</v>
      </c>
      <c r="D75" s="182">
        <v>0</v>
      </c>
      <c r="E75" s="182">
        <v>0</v>
      </c>
      <c r="F75" s="182">
        <v>0</v>
      </c>
      <c r="G75" s="182">
        <v>0</v>
      </c>
    </row>
    <row r="76" spans="1:7" x14ac:dyDescent="0.25">
      <c r="A76" s="45"/>
      <c r="B76" s="186"/>
      <c r="C76" s="186"/>
      <c r="D76" s="186"/>
      <c r="E76" s="186"/>
      <c r="F76" s="186"/>
      <c r="G76" s="186"/>
    </row>
    <row r="77" spans="1:7" x14ac:dyDescent="0.25">
      <c r="A77" s="3" t="s">
        <v>380</v>
      </c>
      <c r="B77" s="184">
        <v>1094438141.5100002</v>
      </c>
      <c r="C77" s="184">
        <v>551413588.44000006</v>
      </c>
      <c r="D77" s="184">
        <v>1645851729.9499998</v>
      </c>
      <c r="E77" s="184">
        <v>1291681220.3599999</v>
      </c>
      <c r="F77" s="184">
        <v>1285780716.1999998</v>
      </c>
      <c r="G77" s="184">
        <v>354170509.58999997</v>
      </c>
    </row>
    <row r="78" spans="1:7" x14ac:dyDescent="0.25">
      <c r="A78" s="55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paperSize="119" scale="65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M11" sqref="M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7" t="s">
        <v>424</v>
      </c>
      <c r="B1" s="199"/>
      <c r="C1" s="199"/>
      <c r="D1" s="199"/>
      <c r="E1" s="199"/>
      <c r="F1" s="199"/>
      <c r="G1" s="200"/>
    </row>
    <row r="2" spans="1:7" x14ac:dyDescent="0.25">
      <c r="A2" s="108" t="str">
        <f>'Formato 1'!A2</f>
        <v>NOMBRE DEL ENTE PÚBLICO (a)</v>
      </c>
      <c r="B2" s="109"/>
      <c r="C2" s="109"/>
      <c r="D2" s="109"/>
      <c r="E2" s="109"/>
      <c r="F2" s="109"/>
      <c r="G2" s="110"/>
    </row>
    <row r="3" spans="1:7" x14ac:dyDescent="0.25">
      <c r="A3" s="111" t="s">
        <v>297</v>
      </c>
      <c r="B3" s="112"/>
      <c r="C3" s="112"/>
      <c r="D3" s="112"/>
      <c r="E3" s="112"/>
      <c r="F3" s="112"/>
      <c r="G3" s="113"/>
    </row>
    <row r="4" spans="1:7" x14ac:dyDescent="0.25">
      <c r="A4" s="111" t="s">
        <v>425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Diciembre de 2024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3</v>
      </c>
      <c r="B6" s="115"/>
      <c r="C6" s="115"/>
      <c r="D6" s="115"/>
      <c r="E6" s="115"/>
      <c r="F6" s="115"/>
      <c r="G6" s="116"/>
    </row>
    <row r="7" spans="1:7" x14ac:dyDescent="0.25">
      <c r="A7" s="202" t="s">
        <v>426</v>
      </c>
      <c r="B7" s="205" t="s">
        <v>299</v>
      </c>
      <c r="C7" s="205"/>
      <c r="D7" s="205"/>
      <c r="E7" s="205"/>
      <c r="F7" s="205"/>
      <c r="G7" s="205" t="s">
        <v>300</v>
      </c>
    </row>
    <row r="8" spans="1:7" ht="30" x14ac:dyDescent="0.25">
      <c r="A8" s="203"/>
      <c r="B8" s="7" t="s">
        <v>301</v>
      </c>
      <c r="C8" s="33" t="s">
        <v>389</v>
      </c>
      <c r="D8" s="33" t="s">
        <v>232</v>
      </c>
      <c r="E8" s="33" t="s">
        <v>187</v>
      </c>
      <c r="F8" s="33" t="s">
        <v>204</v>
      </c>
      <c r="G8" s="215"/>
    </row>
    <row r="9" spans="1:7" ht="15.75" customHeight="1" x14ac:dyDescent="0.25">
      <c r="A9" s="26" t="s">
        <v>427</v>
      </c>
      <c r="B9" s="187">
        <v>357312914.80000001</v>
      </c>
      <c r="C9" s="187">
        <v>0</v>
      </c>
      <c r="D9" s="187">
        <v>357312914.80000001</v>
      </c>
      <c r="E9" s="187">
        <v>301737380.81</v>
      </c>
      <c r="F9" s="187">
        <v>301737380.81</v>
      </c>
      <c r="G9" s="187">
        <v>55575533.99000001</v>
      </c>
    </row>
    <row r="10" spans="1:7" x14ac:dyDescent="0.25">
      <c r="A10" s="58" t="s">
        <v>428</v>
      </c>
      <c r="B10" s="188">
        <v>357312914.80000001</v>
      </c>
      <c r="C10" s="188">
        <v>0</v>
      </c>
      <c r="D10" s="189">
        <v>357312914.80000001</v>
      </c>
      <c r="E10" s="188">
        <v>301737380.81</v>
      </c>
      <c r="F10" s="188">
        <v>301737380.81</v>
      </c>
      <c r="G10" s="189">
        <v>55575533.99000001</v>
      </c>
    </row>
    <row r="11" spans="1:7" ht="15.75" customHeight="1" x14ac:dyDescent="0.25">
      <c r="A11" s="58" t="s">
        <v>429</v>
      </c>
      <c r="B11" s="189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</row>
    <row r="12" spans="1:7" x14ac:dyDescent="0.25">
      <c r="A12" s="58" t="s">
        <v>430</v>
      </c>
      <c r="B12" s="189">
        <v>0</v>
      </c>
      <c r="C12" s="189">
        <v>0</v>
      </c>
      <c r="D12" s="189">
        <v>0</v>
      </c>
      <c r="E12" s="189">
        <v>0</v>
      </c>
      <c r="F12" s="189">
        <v>0</v>
      </c>
      <c r="G12" s="189">
        <v>0</v>
      </c>
    </row>
    <row r="13" spans="1:7" x14ac:dyDescent="0.25">
      <c r="A13" s="76" t="s">
        <v>431</v>
      </c>
      <c r="B13" s="189">
        <v>0</v>
      </c>
      <c r="C13" s="189">
        <v>0</v>
      </c>
      <c r="D13" s="189">
        <v>0</v>
      </c>
      <c r="E13" s="189">
        <v>0</v>
      </c>
      <c r="F13" s="189">
        <v>0</v>
      </c>
      <c r="G13" s="189">
        <v>0</v>
      </c>
    </row>
    <row r="14" spans="1:7" x14ac:dyDescent="0.25">
      <c r="A14" s="76" t="s">
        <v>432</v>
      </c>
      <c r="B14" s="189">
        <v>0</v>
      </c>
      <c r="C14" s="189">
        <v>0</v>
      </c>
      <c r="D14" s="189">
        <v>0</v>
      </c>
      <c r="E14" s="189">
        <v>0</v>
      </c>
      <c r="F14" s="189">
        <v>0</v>
      </c>
      <c r="G14" s="189">
        <v>0</v>
      </c>
    </row>
    <row r="15" spans="1:7" x14ac:dyDescent="0.25">
      <c r="A15" s="58" t="s">
        <v>433</v>
      </c>
      <c r="B15" s="189">
        <v>0</v>
      </c>
      <c r="C15" s="189">
        <v>0</v>
      </c>
      <c r="D15" s="189">
        <v>0</v>
      </c>
      <c r="E15" s="189">
        <v>0</v>
      </c>
      <c r="F15" s="189">
        <v>0</v>
      </c>
      <c r="G15" s="189">
        <v>0</v>
      </c>
    </row>
    <row r="16" spans="1:7" ht="30" x14ac:dyDescent="0.25">
      <c r="A16" s="59" t="s">
        <v>434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</row>
    <row r="17" spans="1:7" x14ac:dyDescent="0.25">
      <c r="A17" s="76" t="s">
        <v>435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</row>
    <row r="18" spans="1:7" x14ac:dyDescent="0.25">
      <c r="A18" s="76" t="s">
        <v>436</v>
      </c>
      <c r="B18" s="189">
        <v>0</v>
      </c>
      <c r="C18" s="189">
        <v>0</v>
      </c>
      <c r="D18" s="189">
        <v>0</v>
      </c>
      <c r="E18" s="189">
        <v>0</v>
      </c>
      <c r="F18" s="189">
        <v>0</v>
      </c>
      <c r="G18" s="189">
        <v>0</v>
      </c>
    </row>
    <row r="19" spans="1:7" x14ac:dyDescent="0.25">
      <c r="A19" s="58" t="s">
        <v>437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</row>
    <row r="20" spans="1:7" x14ac:dyDescent="0.25">
      <c r="A20" s="45"/>
      <c r="B20" s="190"/>
      <c r="C20" s="190"/>
      <c r="D20" s="190"/>
      <c r="E20" s="190"/>
      <c r="F20" s="190"/>
      <c r="G20" s="190"/>
    </row>
    <row r="21" spans="1:7" x14ac:dyDescent="0.25">
      <c r="A21" s="34" t="s">
        <v>438</v>
      </c>
      <c r="B21" s="187">
        <v>108958868.84</v>
      </c>
      <c r="C21" s="187">
        <v>-5275417.66</v>
      </c>
      <c r="D21" s="187">
        <v>103683451.18000001</v>
      </c>
      <c r="E21" s="187">
        <v>103683451.18000001</v>
      </c>
      <c r="F21" s="187">
        <v>103683451.18000001</v>
      </c>
      <c r="G21" s="187">
        <v>0</v>
      </c>
    </row>
    <row r="22" spans="1:7" x14ac:dyDescent="0.25">
      <c r="A22" s="58" t="s">
        <v>428</v>
      </c>
      <c r="B22" s="188">
        <v>108958868.84</v>
      </c>
      <c r="C22" s="188">
        <v>-5275417.66</v>
      </c>
      <c r="D22" s="189">
        <v>103683451.18000001</v>
      </c>
      <c r="E22" s="188">
        <v>103683451.18000001</v>
      </c>
      <c r="F22" s="188">
        <v>103683451.18000001</v>
      </c>
      <c r="G22" s="189">
        <v>0</v>
      </c>
    </row>
    <row r="23" spans="1:7" x14ac:dyDescent="0.25">
      <c r="A23" s="58" t="s">
        <v>429</v>
      </c>
      <c r="B23" s="189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58" t="s">
        <v>430</v>
      </c>
      <c r="B24" s="189">
        <v>0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</row>
    <row r="25" spans="1:7" x14ac:dyDescent="0.25">
      <c r="A25" s="76" t="s">
        <v>431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25">
      <c r="A26" s="76" t="s">
        <v>432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25">
      <c r="A27" s="58" t="s">
        <v>433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</row>
    <row r="28" spans="1:7" ht="30" x14ac:dyDescent="0.25">
      <c r="A28" s="59" t="s">
        <v>434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>
        <v>0</v>
      </c>
    </row>
    <row r="29" spans="1:7" x14ac:dyDescent="0.25">
      <c r="A29" s="76" t="s">
        <v>435</v>
      </c>
      <c r="B29" s="189">
        <v>0</v>
      </c>
      <c r="C29" s="189">
        <v>0</v>
      </c>
      <c r="D29" s="189">
        <v>0</v>
      </c>
      <c r="E29" s="189">
        <v>0</v>
      </c>
      <c r="F29" s="189">
        <v>0</v>
      </c>
      <c r="G29" s="189">
        <v>0</v>
      </c>
    </row>
    <row r="30" spans="1:7" x14ac:dyDescent="0.25">
      <c r="A30" s="76" t="s">
        <v>436</v>
      </c>
      <c r="B30" s="189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</row>
    <row r="31" spans="1:7" x14ac:dyDescent="0.25">
      <c r="A31" s="58" t="s">
        <v>437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</row>
    <row r="32" spans="1:7" x14ac:dyDescent="0.25">
      <c r="A32" s="45"/>
      <c r="B32" s="190"/>
      <c r="C32" s="190"/>
      <c r="D32" s="190"/>
      <c r="E32" s="190"/>
      <c r="F32" s="190"/>
      <c r="G32" s="190"/>
    </row>
    <row r="33" spans="1:7" ht="14.45" customHeight="1" x14ac:dyDescent="0.25">
      <c r="A33" s="3" t="s">
        <v>439</v>
      </c>
      <c r="B33" s="187">
        <v>466271783.63999999</v>
      </c>
      <c r="C33" s="187">
        <v>-5275417.66</v>
      </c>
      <c r="D33" s="187">
        <v>460996365.98000002</v>
      </c>
      <c r="E33" s="187">
        <v>405420831.99000001</v>
      </c>
      <c r="F33" s="187">
        <v>405420831.99000001</v>
      </c>
      <c r="G33" s="187">
        <v>55575533.99000001</v>
      </c>
    </row>
    <row r="34" spans="1:7" ht="14.45" customHeight="1" x14ac:dyDescent="0.25">
      <c r="A34" s="55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paperSize="119" scale="65" orientation="landscape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Angélica Guadalupe González Gallardo</cp:lastModifiedBy>
  <cp:revision/>
  <cp:lastPrinted>2025-02-20T17:07:58Z</cp:lastPrinted>
  <dcterms:created xsi:type="dcterms:W3CDTF">2023-03-16T22:14:51Z</dcterms:created>
  <dcterms:modified xsi:type="dcterms:W3CDTF">2025-02-20T17:08:12Z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