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uenta Publica 2024\"/>
    </mc:Choice>
  </mc:AlternateContent>
  <bookViews>
    <workbookView xWindow="0" yWindow="0" windowWidth="23040" windowHeight="952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CSF!$A$1:$C$62</definedName>
    <definedName name="_xlnm.Print_Area" localSheetId="7">EAA!$A$1:$F$33</definedName>
    <definedName name="_xlnm.Print_Area" localSheetId="3">ESF!$A$1:$F$53</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F27" i="5" s="1"/>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D16" i="9" l="1"/>
  <c r="D3" i="8"/>
  <c r="C3" i="8"/>
  <c r="B3" i="8"/>
  <c r="E4" i="8"/>
  <c r="C59" i="7"/>
  <c r="B59" i="7"/>
  <c r="B33" i="7"/>
  <c r="B43" i="6"/>
  <c r="C43" i="6"/>
  <c r="C24" i="6"/>
  <c r="B24" i="6"/>
  <c r="C3" i="6"/>
  <c r="B3" i="6"/>
  <c r="F26" i="4"/>
  <c r="B45" i="7"/>
  <c r="F5" i="8"/>
  <c r="E26" i="4"/>
  <c r="B28" i="4"/>
  <c r="D38" i="5"/>
  <c r="C28" i="4"/>
  <c r="E16" i="9"/>
  <c r="E3" i="9" s="1"/>
  <c r="E34" i="9" s="1"/>
  <c r="F46" i="4"/>
  <c r="D30" i="9"/>
  <c r="B66" i="3"/>
  <c r="E46" i="4"/>
  <c r="C66" i="3"/>
  <c r="C68" i="3" s="1"/>
  <c r="C33" i="7"/>
  <c r="E12" i="8"/>
  <c r="B24" i="3"/>
  <c r="F4" i="8"/>
  <c r="F12" i="8"/>
  <c r="B38" i="5"/>
  <c r="E20" i="5"/>
  <c r="E38" i="5" s="1"/>
  <c r="F4" i="5"/>
  <c r="C20" i="5"/>
  <c r="C38" i="5" s="1"/>
  <c r="D3" i="9" l="1"/>
  <c r="D34" i="9" s="1"/>
  <c r="E3" i="8"/>
  <c r="C61" i="7"/>
  <c r="B61" i="7"/>
  <c r="F48" i="4"/>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<sst xmlns="http://schemas.openxmlformats.org/spreadsheetml/2006/main" count="1020" uniqueCount="303">
  <si>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</si>
  <si>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</si>
  <si>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</si>
  <si>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</si>
  <si>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</si>
  <si>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</si>
  <si>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</si>
  <si>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</si>
  <si>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</si>
  <si>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</si>
  <si>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</si>
  <si>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</si>
  <si>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</si>
  <si>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</si>
  <si>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</si>
  <si>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</si>
  <si>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</si>
  <si>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</si>
  <si>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</si>
  <si>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</si>
  <si>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</si>
  <si>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</si>
  <si>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</si>
  <si>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</si>
  <si>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</si>
  <si>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</si>
  <si>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</si>
  <si>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</si>
  <si>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</si>
  <si>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</si>
  <si>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</si>
  <si>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</si>
  <si>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</si>
  <si>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</si>
  <si>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</si>
  <si>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</si>
  <si>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</si>
  <si>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</si>
  <si>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</si>
  <si>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</si>
  <si>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</si>
  <si>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</si>
  <si>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</si>
  <si>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</si>
  <si>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</si>
  <si>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</si>
  <si>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</si>
  <si>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</si>
  <si>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</si>
  <si>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</si>
  <si>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</si>
  <si>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</si>
  <si>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</si>
  <si>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</si>
  <si>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</si>
  <si>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</si>
  <si>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</si>
  <si>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</si>
  <si>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</si>
  <si>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</si>
  <si>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</si>
  <si>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</si>
  <si>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</si>
  <si>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</si>
  <si>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</si>
  <si>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</si>
  <si>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</si>
  <si>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</si>
  <si>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</si>
  <si>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</si>
  <si>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</si>
  <si>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</si>
  <si>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</si>
  <si>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</si>
  <si>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</si>
  <si>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</si>
  <si>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</si>
  <si>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</si>
  <si>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</si>
  <si>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</si>
  <si>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</si>
  <si>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</si>
  <si>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</si>
  <si>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</si>
  <si>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</si>
  <si>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</si>
  <si>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</si>
  <si>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</si>
  <si>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</si>
  <si>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</si>
  <si>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</si>
  <si>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</si>
  <si>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</si>
  <si>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</si>
  <si>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</si>
  <si>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</si>
  <si>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</si>
  <si>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</si>
  <si>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</si>
  <si>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</si>
  <si>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</si>
  <si>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</si>
  <si>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</si>
  <si>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</si>
  <si>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</si>
  <si>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</si>
  <si>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</si>
  <si>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</si>
  <si>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</si>
  <si>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</si>
  <si>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</si>
  <si>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</si>
  <si>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</si>
  <si>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</si>
  <si>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</si>
  <si>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</si>
  <si>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</si>
  <si>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</si>
  <si>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</si>
  <si>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</si>
  <si>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</si>
  <si>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</si>
  <si>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</si>
  <si>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</si>
  <si>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</si>
  <si>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</si>
  <si>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</si>
  <si>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</si>
  <si>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</si>
  <si>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</si>
  <si>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</si>
  <si>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</si>
  <si>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</si>
  <si>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</si>
  <si>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</si>
  <si>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</si>
  <si>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</si>
  <si>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</si>
  <si>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</si>
  <si>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</si>
  <si>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</si>
  <si>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</si>
  <si>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</si>
  <si>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</si>
  <si>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</si>
  <si>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</si>
  <si>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</si>
  <si>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</si>
  <si>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</si>
  <si>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</si>
  <si>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</si>
  <si>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</si>
  <si>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</si>
  <si>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</si>
  <si>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</si>
  <si>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</si>
  <si>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</si>
  <si>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</si>
  <si>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</si>
  <si>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</si>
  <si>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</si>
  <si>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</si>
  <si>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</si>
  <si>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</si>
  <si>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</si>
  <si>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</si>
  <si>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</si>
  <si>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</si>
  <si>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</si>
  <si>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</si>
  <si>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</si>
  <si>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</si>
  <si>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</si>
  <si>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</si>
  <si>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</si>
  <si>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</si>
  <si>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</si>
  <si>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</si>
  <si>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</si>
  <si>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</si>
  <si>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</si>
  <si>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</si>
  <si>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</si>
  <si>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</si>
  <si>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</si>
  <si>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</si>
  <si>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</si>
  <si>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</si>
  <si>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</si>
  <si>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</si>
  <si>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</si>
  <si>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</si>
  <si>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</si>
  <si>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</si>
  <si>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</si>
  <si>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</si>
  <si>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</si>
  <si>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</si>
  <si>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</si>
  <si>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</si>
  <si>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</si>
  <si>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</si>
  <si>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</si>
  <si>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</si>
  <si>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</si>
  <si>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</si>
  <si>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</si>
  <si>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</si>
  <si>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</si>
  <si>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</si>
  <si>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</si>
  <si>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</si>
  <si>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</si>
  <si>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</si>
  <si>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</si>
  <si>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</si>
  <si>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</si>
  <si>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</si>
  <si>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</si>
  <si>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</si>
  <si>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</si>
  <si>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</si>
  <si>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Otros Orígenes de Operación</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</si>
  <si>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</si>
  <si>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</si>
  <si>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</si>
  <si>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</si>
  <si>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</si>
  <si>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</si>
  <si>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</si>
  <si>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</si>
  <si>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</si>
  <si>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</si>
  <si>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</si>
  <si>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</si>
  <si>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</si>
  <si>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</si>
  <si>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</si>
  <si>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</si>
  <si>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</si>
  <si>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</si>
  <si>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</si>
  <si>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</si>
  <si>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</si>
  <si>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</si>
  <si>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</si>
  <si>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</si>
  <si>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</si>
  <si>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</si>
  <si>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</si>
  <si>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</si>
  <si>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</si>
  <si>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</si>
  <si>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</si>
  <si>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</si>
  <si>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</si>
  <si>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</si>
  <si>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</si>
  <si>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</si>
  <si>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</si>
  <si>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</si>
  <si>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</si>
  <si>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</si>
  <si>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</si>
  <si>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</si>
  <si>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</si>
  <si>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</si>
  <si>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</si>
  <si>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</si>
  <si>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</si>
  <si>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</si>
  <si>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</si>
  <si>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</si>
  <si>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</si>
  <si>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</si>
  <si>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</si>
  <si>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</si>
  <si>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</si>
  <si>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</si>
  <si>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</si>
  <si>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</si>
  <si>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</si>
  <si>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</si>
  <si>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</si>
  <si>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Municipio de Salamanca, Guanajuato.
Estado de Actividades
Del 1 de Enero al 31 de Diciembre de 2024
(Cifras en Pesos)</t>
  </si>
  <si>
    <t>Municipio de Salamanca, Guanajuato.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</si>
  <si>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</si>
  <si>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</si>
  <si>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</si>
  <si>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</si>
  <si>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</si>
  <si>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</si>
  <si>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</si>
  <si>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</si>
  <si>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Municipio de Salamanca, Guanajuato.
Estado de Variación en la Hacienda Pública
Del 1 de Enero 31 de Diciembre de 2024
(Cifras en Pesos)</t>
  </si>
  <si>
    <t>Municipio de Salamanca, Guanajuato.
Estado de Cambios en la Situación Financiera
Del 1 de Enero al 31 de Diciembre de 2024
(Cifras en Pesos)</t>
  </si>
  <si>
    <t>Municipio de Salamanca, Guanajuato.
Estado de Flujos de Efectivo
Del 1 de Enero al 31 de Diciembre de 2024
(Cifras en Pesos)</t>
  </si>
  <si>
    <t>Municipio de Salamanca, Guanajuato.
Estado Analítico del Activo
Del 1 de Enero al 31 de Diciembre de 2024
(Cifras en Pesos)</t>
  </si>
  <si>
    <t>Municipio de Salamanca, Guanajuato.
Estado Analítico de la Deuda y Otros Pasivos
Del 1 de Enero al 31 de Diciembre de 2024
(Cifras en Pesos)</t>
  </si>
  <si>
    <t>Municipio de Salamanca, Guanajuato.</t>
  </si>
  <si>
    <t>Correspondiente del 1 de Enero al 31 de Diciembre de 2024</t>
  </si>
  <si>
    <t>Bajo protesta de decir verdad declaramos que los Estados Financieros y sus notas, son razonablemente correctos y</t>
  </si>
  <si>
    <t xml:space="preserve">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</si>
</sst>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b/>
      <sz val="10"/>
      <color rgb="FF000000"/>
      <name val="Arial"/>
      <family val="2"/>
    </font>
    <font>
      <b/>
      <sz val="10"/>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1" fillId="0" borderId="0"/>
    <xf numFmtId="0" fontId="6"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323">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wrapText="1"/>
    </xf>
    <xf numFmtId="0" fontId="7" fillId="0" borderId="0" xfId="2" applyFont="1" applyFill="1" applyBorder="1" applyAlignment="1" applyProtection="1">
      <alignment vertical="top"/>
      <protection locked="0"/>
    </xf>
    <xf numFmtId="0" fontId="2" fillId="3" borderId="4" xfId="2" applyFont="1" applyFill="1" applyBorder="1" applyAlignment="1" applyProtection="1">
      <alignment horizontal="center" vertical="center"/>
      <protection locked="0"/>
    </xf>
    <xf numFmtId="0" fontId="2" fillId="0" borderId="4" xfId="2" applyFont="1" applyFill="1" applyBorder="1" applyAlignment="1" applyProtection="1">
      <alignment horizontal="left" vertical="top" wrapText="1" indent="1"/>
      <protection locked="0"/>
    </xf>
    <xf numFmtId="0" fontId="7" fillId="0" borderId="4" xfId="2" applyNumberFormat="1" applyFont="1" applyFill="1" applyBorder="1" applyAlignment="1" applyProtection="1">
      <alignment horizontal="center" vertical="center"/>
      <protection locked="0"/>
    </xf>
    <xf numFmtId="0" fontId="2" fillId="0" borderId="0" xfId="2" applyFont="1" applyFill="1" applyBorder="1" applyAlignment="1" applyProtection="1">
      <alignment vertical="top"/>
      <protection locked="0"/>
    </xf>
    <xf numFmtId="0" fontId="2" fillId="0" borderId="4" xfId="2" applyFont="1" applyFill="1" applyBorder="1" applyAlignment="1" applyProtection="1">
      <alignment horizontal="left" vertical="top" wrapText="1" indent="2"/>
      <protection locked="0"/>
    </xf>
    <xf numFmtId="4" fontId="2" fillId="0" borderId="4" xfId="3" applyNumberFormat="1" applyFont="1" applyFill="1" applyBorder="1" applyAlignment="1" applyProtection="1">
      <alignment horizontal="right" vertical="top"/>
      <protection locked="0"/>
    </xf>
    <xf numFmtId="0" fontId="7" fillId="0" borderId="4" xfId="2" applyFont="1" applyFill="1" applyBorder="1" applyAlignment="1" applyProtection="1">
      <alignment horizontal="left" vertical="top" wrapText="1" indent="3"/>
      <protection locked="0"/>
    </xf>
    <xf numFmtId="4" fontId="7" fillId="0" borderId="4" xfId="2" applyNumberFormat="1" applyFont="1" applyFill="1" applyBorder="1" applyAlignment="1" applyProtection="1">
      <alignment horizontal="right"/>
      <protection locked="0"/>
    </xf>
    <xf numFmtId="0" fontId="8" fillId="0" borderId="0" xfId="2" applyFont="1" applyFill="1" applyBorder="1" applyAlignment="1" applyProtection="1">
      <alignment vertical="top"/>
      <protection locked="0"/>
    </xf>
    <xf numFmtId="0" fontId="7" fillId="0" borderId="4" xfId="2" applyFont="1" applyFill="1" applyBorder="1" applyAlignment="1" applyProtection="1">
      <alignment horizontal="left" vertical="top" wrapText="1"/>
      <protection locked="0"/>
    </xf>
    <xf numFmtId="4" fontId="2" fillId="0" borderId="4" xfId="2" applyNumberFormat="1" applyFont="1" applyFill="1" applyBorder="1" applyAlignment="1" applyProtection="1">
      <alignment horizontal="right" vertical="top"/>
      <protection locked="0"/>
    </xf>
    <xf numFmtId="0" fontId="2" fillId="0" borderId="4" xfId="2" applyFont="1" applyFill="1" applyBorder="1" applyAlignment="1" applyProtection="1">
      <alignment horizontal="left" vertical="top" wrapText="1"/>
      <protection locked="0"/>
    </xf>
    <xf numFmtId="0" fontId="3" fillId="0" borderId="0" xfId="4" applyFont="1" applyAlignment="1">
      <alignment horizontal="left" indent="1"/>
    </xf>
    <xf numFmtId="0" fontId="7" fillId="0" borderId="0" xfId="2" applyNumberFormat="1" applyFont="1" applyFill="1" applyBorder="1" applyAlignment="1" applyProtection="1">
      <alignment horizontal="right" vertical="top"/>
      <protection locked="0"/>
    </xf>
    <xf numFmtId="0" fontId="6" fillId="0" borderId="0" xfId="2" applyAlignment="1" applyProtection="1">
      <alignment horizontal="left" vertical="top" indent="1"/>
      <protection locked="0"/>
    </xf>
    <xf numFmtId="0" fontId="7" fillId="0" borderId="0" xfId="2" applyFont="1" applyAlignment="1" applyProtection="1">
      <alignment vertical="top"/>
      <protection locked="0"/>
    </xf>
    <xf numFmtId="0" fontId="2" fillId="3" borderId="4" xfId="2" applyFont="1" applyFill="1" applyBorder="1" applyAlignment="1" applyProtection="1">
      <alignment horizontal="center" vertical="center" wrapText="1"/>
      <protection locked="0"/>
    </xf>
    <xf numFmtId="0" fontId="7" fillId="0" borderId="4" xfId="3" applyNumberFormat="1" applyFont="1" applyFill="1" applyBorder="1" applyAlignment="1" applyProtection="1">
      <alignment horizontal="center" vertical="top" wrapText="1"/>
      <protection locked="0"/>
    </xf>
    <xf numFmtId="0" fontId="2" fillId="0" borderId="0" xfId="2" applyFont="1" applyAlignment="1" applyProtection="1">
      <alignment vertical="top"/>
      <protection locked="0"/>
    </xf>
    <xf numFmtId="4" fontId="7" fillId="0" borderId="4" xfId="3" applyNumberFormat="1" applyFont="1" applyFill="1" applyBorder="1" applyAlignment="1" applyProtection="1">
      <alignment horizontal="right" vertical="top" wrapText="1"/>
      <protection locked="0"/>
    </xf>
    <xf numFmtId="4" fontId="7" fillId="0" borderId="4" xfId="2" applyNumberFormat="1" applyFont="1" applyFill="1" applyBorder="1" applyAlignment="1" applyProtection="1">
      <alignment horizontal="right" vertical="top"/>
      <protection locked="0"/>
    </xf>
    <xf numFmtId="4" fontId="2" fillId="0" borderId="4" xfId="3" applyNumberFormat="1" applyFont="1" applyFill="1" applyBorder="1" applyAlignment="1" applyProtection="1">
      <alignment horizontal="right" vertical="top" wrapText="1"/>
      <protection locked="0"/>
    </xf>
    <xf numFmtId="0" fontId="7" fillId="0" borderId="4" xfId="3" applyNumberFormat="1" applyFont="1" applyFill="1" applyBorder="1" applyAlignment="1" applyProtection="1">
      <alignment horizontal="center" vertical="top"/>
      <protection locked="0"/>
    </xf>
    <xf numFmtId="0" fontId="7" fillId="0" borderId="4" xfId="2" applyNumberFormat="1" applyFont="1" applyFill="1" applyBorder="1" applyAlignment="1" applyProtection="1">
      <alignment horizontal="center" vertical="top"/>
      <protection locked="0"/>
    </xf>
    <xf numFmtId="0" fontId="9" fillId="0" borderId="4" xfId="2" applyFont="1" applyFill="1" applyBorder="1" applyAlignment="1" applyProtection="1">
      <alignment horizontal="left" vertical="top" wrapText="1" indent="2"/>
      <protection locked="0"/>
    </xf>
    <xf numFmtId="0" fontId="7" fillId="0" borderId="4" xfId="2" applyFont="1" applyBorder="1" applyAlignment="1" applyProtection="1">
      <alignment vertical="top" wrapText="1"/>
      <protection locked="0"/>
    </xf>
    <xf numFmtId="0" fontId="7" fillId="0" borderId="4" xfId="2" applyNumberFormat="1" applyFont="1" applyBorder="1" applyAlignment="1" applyProtection="1">
      <alignment horizontal="center" vertical="top" wrapText="1"/>
      <protection locked="0"/>
    </xf>
    <xf numFmtId="0" fontId="7" fillId="0" borderId="4" xfId="2" applyNumberFormat="1" applyFont="1" applyBorder="1" applyAlignment="1" applyProtection="1">
      <alignment horizontal="center" vertical="top"/>
      <protection locked="0"/>
    </xf>
    <xf numFmtId="0" fontId="7" fillId="0" borderId="4" xfId="2" applyFont="1" applyFill="1" applyBorder="1" applyAlignment="1" applyProtection="1">
      <alignment vertical="top" wrapText="1"/>
      <protection locked="0"/>
    </xf>
    <xf numFmtId="0" fontId="7" fillId="0" borderId="4" xfId="2" applyNumberFormat="1" applyFont="1" applyFill="1" applyBorder="1" applyAlignment="1" applyProtection="1">
      <alignment horizontal="center" vertical="top" wrapText="1"/>
      <protection locked="0"/>
    </xf>
    <xf numFmtId="4" fontId="7" fillId="0" borderId="4" xfId="2" applyNumberFormat="1" applyFont="1" applyBorder="1" applyAlignment="1" applyProtection="1">
      <alignment vertical="top" wrapText="1"/>
      <protection locked="0"/>
    </xf>
    <xf numFmtId="0" fontId="6" fillId="0" borderId="0" xfId="2" applyFont="1" applyAlignment="1" applyProtection="1">
      <alignment horizontal="left" vertical="top" indent="1"/>
      <protection locked="0"/>
    </xf>
    <xf numFmtId="0" fontId="7" fillId="0" borderId="0" xfId="2" applyFont="1" applyAlignment="1" applyProtection="1">
      <alignment vertical="top" wrapText="1"/>
      <protection locked="0"/>
    </xf>
    <xf numFmtId="4" fontId="7" fillId="0" borderId="0" xfId="2" applyNumberFormat="1" applyFont="1" applyAlignment="1" applyProtection="1">
      <alignment vertical="top"/>
      <protection locked="0"/>
    </xf>
    <xf numFmtId="0" fontId="2" fillId="3" borderId="4" xfId="2" applyFont="1" applyFill="1" applyBorder="1" applyAlignment="1">
      <alignment horizontal="center" vertical="center" wrapText="1"/>
    </xf>
    <xf numFmtId="164" fontId="2" fillId="3" borderId="4" xfId="3" applyNumberFormat="1" applyFont="1" applyFill="1" applyBorder="1" applyAlignment="1">
      <alignment horizontal="center" vertical="center" wrapText="1"/>
    </xf>
    <xf numFmtId="164" fontId="7" fillId="0" borderId="4" xfId="3" applyNumberFormat="1" applyFont="1" applyBorder="1" applyAlignment="1">
      <alignment horizontal="center" vertical="center" wrapText="1"/>
    </xf>
    <xf numFmtId="4" fontId="2" fillId="0" borderId="4" xfId="2" applyNumberFormat="1" applyFont="1" applyBorder="1" applyProtection="1">
      <protection locked="0"/>
    </xf>
    <xf numFmtId="4" fontId="7" fillId="0" borderId="4" xfId="2" applyNumberFormat="1" applyFont="1" applyBorder="1" applyProtection="1">
      <protection locked="0"/>
    </xf>
    <xf numFmtId="4" fontId="7" fillId="0" borderId="4" xfId="2" applyNumberFormat="1" applyFont="1" applyBorder="1" applyAlignment="1" applyProtection="1">
      <alignment vertical="top"/>
      <protection locked="0"/>
    </xf>
    <xf numFmtId="0" fontId="7" fillId="0" borderId="0" xfId="2" applyFont="1" applyAlignment="1">
      <alignment vertical="top" wrapText="1"/>
    </xf>
    <xf numFmtId="4" fontId="7" fillId="0" borderId="0" xfId="2" applyNumberFormat="1" applyFont="1" applyAlignment="1">
      <alignment vertical="top"/>
    </xf>
    <xf numFmtId="0" fontId="2" fillId="3" borderId="1" xfId="2" applyFont="1" applyFill="1" applyBorder="1" applyAlignment="1" applyProtection="1">
      <alignment horizontal="center" vertical="center"/>
    </xf>
    <xf numFmtId="0" fontId="2" fillId="3" borderId="4" xfId="2" applyFont="1" applyFill="1" applyBorder="1" applyAlignment="1">
      <alignment horizontal="center" vertical="center"/>
    </xf>
    <xf numFmtId="0" fontId="7" fillId="0" borderId="0" xfId="2" applyFont="1" applyAlignment="1" applyProtection="1">
      <alignment horizontal="center" vertical="top"/>
      <protection locked="0"/>
    </xf>
    <xf numFmtId="0" fontId="2" fillId="0" borderId="4" xfId="2" applyFont="1" applyFill="1" applyBorder="1" applyAlignment="1">
      <alignment horizontal="left" vertical="top" wrapText="1" indent="1"/>
    </xf>
    <xf numFmtId="165" fontId="2" fillId="0" borderId="4" xfId="3" applyNumberFormat="1" applyFont="1" applyFill="1" applyBorder="1" applyAlignment="1" applyProtection="1">
      <alignment vertical="top" wrapText="1"/>
      <protection locked="0"/>
    </xf>
    <xf numFmtId="0" fontId="2" fillId="0" borderId="4" xfId="2" applyFont="1" applyFill="1" applyBorder="1" applyAlignment="1">
      <alignment horizontal="left" vertical="top" wrapText="1" indent="2"/>
    </xf>
    <xf numFmtId="0" fontId="7" fillId="0" borderId="4" xfId="2" applyFont="1" applyFill="1" applyBorder="1" applyAlignment="1">
      <alignment horizontal="left" vertical="top" wrapText="1" indent="3"/>
    </xf>
    <xf numFmtId="165" fontId="7" fillId="0" borderId="4" xfId="3" applyNumberFormat="1" applyFont="1" applyFill="1" applyBorder="1" applyAlignment="1" applyProtection="1">
      <alignment vertical="top" wrapText="1"/>
      <protection locked="0"/>
    </xf>
    <xf numFmtId="0" fontId="7" fillId="0" borderId="4" xfId="2" applyFont="1" applyFill="1" applyBorder="1" applyAlignment="1">
      <alignment horizontal="left" vertical="top" wrapText="1"/>
    </xf>
    <xf numFmtId="0" fontId="7" fillId="0" borderId="4" xfId="2" applyFont="1" applyFill="1" applyBorder="1" applyAlignment="1">
      <alignment vertical="top" wrapText="1"/>
    </xf>
    <xf numFmtId="0" fontId="7" fillId="0" borderId="4" xfId="2" applyFont="1" applyBorder="1" applyAlignment="1">
      <alignment vertical="top" wrapText="1"/>
    </xf>
    <xf numFmtId="0" fontId="7" fillId="0" borderId="0" xfId="2" applyFont="1" applyFill="1" applyBorder="1" applyProtection="1">
      <protection locked="0"/>
    </xf>
    <xf numFmtId="0" fontId="2" fillId="3" borderId="1" xfId="2" applyFont="1" applyFill="1" applyBorder="1" applyAlignment="1">
      <alignment horizontal="center" vertical="center" wrapText="1"/>
    </xf>
    <xf numFmtId="0" fontId="7" fillId="0" borderId="4" xfId="2" applyFont="1" applyFill="1" applyBorder="1" applyAlignment="1" applyProtection="1">
      <alignment horizontal="center" vertical="top" wrapText="1"/>
      <protection locked="0"/>
    </xf>
    <xf numFmtId="4" fontId="2" fillId="0" borderId="4" xfId="2" applyNumberFormat="1" applyFont="1" applyFill="1" applyBorder="1" applyAlignment="1" applyProtection="1">
      <alignment vertical="top" wrapText="1"/>
      <protection locked="0"/>
    </xf>
    <xf numFmtId="4" fontId="7" fillId="0" borderId="4" xfId="2" applyNumberFormat="1" applyFont="1" applyFill="1" applyBorder="1" applyAlignment="1" applyProtection="1">
      <alignment vertical="top" wrapText="1"/>
      <protection locked="0"/>
    </xf>
    <xf numFmtId="0" fontId="2" fillId="0" borderId="4" xfId="2" applyFont="1" applyFill="1" applyBorder="1" applyAlignment="1">
      <alignment vertical="top" wrapText="1"/>
    </xf>
    <xf numFmtId="0" fontId="7" fillId="0" borderId="4" xfId="2" applyNumberFormat="1" applyFont="1" applyFill="1" applyBorder="1" applyAlignment="1">
      <alignment horizontal="center" vertical="top" wrapText="1"/>
    </xf>
    <xf numFmtId="0" fontId="7" fillId="0" borderId="4" xfId="2" applyNumberFormat="1" applyFont="1" applyFill="1" applyBorder="1" applyAlignment="1">
      <alignment horizontal="center" vertical="top"/>
    </xf>
    <xf numFmtId="0" fontId="3" fillId="0" borderId="0" xfId="4" applyProtection="1">
      <protection locked="0"/>
    </xf>
    <xf numFmtId="4" fontId="2" fillId="3" borderId="4" xfId="2" applyNumberFormat="1" applyFont="1" applyFill="1" applyBorder="1" applyAlignment="1">
      <alignment horizontal="center" vertical="center" wrapText="1"/>
    </xf>
    <xf numFmtId="0" fontId="2" fillId="0" borderId="4" xfId="2" applyFont="1" applyFill="1" applyBorder="1" applyAlignment="1">
      <alignment horizontal="left" vertical="top" indent="1"/>
    </xf>
    <xf numFmtId="0" fontId="2" fillId="0" borderId="4" xfId="2" applyFont="1" applyFill="1" applyBorder="1" applyAlignment="1">
      <alignment horizontal="left" vertical="top" indent="2"/>
    </xf>
    <xf numFmtId="0" fontId="7" fillId="0" borderId="4" xfId="2" applyFont="1" applyFill="1" applyBorder="1" applyAlignment="1">
      <alignment horizontal="left" vertical="top" indent="2"/>
    </xf>
    <xf numFmtId="4" fontId="7" fillId="0" borderId="4" xfId="2" applyNumberFormat="1" applyFont="1" applyFill="1" applyBorder="1" applyAlignment="1" applyProtection="1">
      <alignment wrapText="1"/>
      <protection locked="0"/>
    </xf>
    <xf numFmtId="0" fontId="2" fillId="0" borderId="4" xfId="2" applyFont="1" applyFill="1" applyBorder="1" applyAlignment="1" applyProtection="1">
      <alignment horizontal="left" vertical="top" wrapText="1" indent="1"/>
    </xf>
    <xf numFmtId="4" fontId="2" fillId="0" borderId="4" xfId="2" applyNumberFormat="1" applyFont="1" applyFill="1" applyBorder="1" applyAlignment="1" applyProtection="1">
      <alignment horizontal="right" vertical="top" wrapText="1"/>
      <protection locked="0"/>
    </xf>
    <xf numFmtId="0" fontId="2" fillId="0" borderId="0" xfId="2" applyFont="1" applyFill="1" applyBorder="1" applyProtection="1">
      <protection locked="0"/>
    </xf>
    <xf numFmtId="0" fontId="2" fillId="0" borderId="4" xfId="2" applyFont="1" applyFill="1" applyBorder="1" applyAlignment="1" applyProtection="1">
      <alignment horizontal="center" vertical="top" wrapText="1"/>
    </xf>
    <xf numFmtId="0" fontId="2" fillId="0" borderId="4" xfId="2" applyFont="1" applyFill="1" applyBorder="1" applyAlignment="1" applyProtection="1">
      <alignment horizontal="left" vertical="top" wrapText="1" indent="2"/>
    </xf>
    <xf numFmtId="4" fontId="7" fillId="0" borderId="4" xfId="2" applyNumberFormat="1" applyFont="1" applyFill="1" applyBorder="1" applyAlignment="1" applyProtection="1">
      <alignment horizontal="left" vertical="top" wrapText="1" indent="3"/>
    </xf>
    <xf numFmtId="4" fontId="7" fillId="0" borderId="4" xfId="2" applyNumberFormat="1" applyFont="1" applyFill="1" applyBorder="1" applyAlignment="1" applyProtection="1">
      <alignment horizontal="left" vertical="top" wrapText="1"/>
    </xf>
    <xf numFmtId="0" fontId="2" fillId="0" borderId="4" xfId="2" applyFont="1" applyFill="1" applyBorder="1" applyAlignment="1" applyProtection="1">
      <alignment vertical="top" wrapText="1"/>
    </xf>
    <xf numFmtId="0" fontId="7" fillId="0" borderId="4" xfId="2" applyFont="1" applyFill="1" applyBorder="1" applyAlignment="1" applyProtection="1">
      <alignment vertical="top" wrapText="1"/>
    </xf>
    <xf numFmtId="0" fontId="2" fillId="0" borderId="4" xfId="2" applyFont="1" applyFill="1" applyBorder="1" applyAlignment="1" applyProtection="1">
      <alignment horizontal="left" vertical="top" wrapText="1"/>
    </xf>
    <xf numFmtId="4" fontId="7" fillId="0" borderId="4" xfId="2" applyNumberFormat="1" applyFont="1" applyFill="1" applyBorder="1" applyAlignment="1">
      <alignment vertical="top" wrapText="1"/>
    </xf>
    <xf numFmtId="0" fontId="7" fillId="0" borderId="0" xfId="2" applyFont="1" applyFill="1" applyBorder="1" applyAlignment="1" applyProtection="1">
      <alignment vertical="top" wrapText="1"/>
      <protection locked="0"/>
    </xf>
    <xf numFmtId="4" fontId="7" fillId="0" borderId="0" xfId="2" applyNumberFormat="1" applyFont="1" applyFill="1" applyBorder="1" applyAlignment="1" applyProtection="1">
      <alignment vertical="top" wrapText="1"/>
      <protection locked="0"/>
    </xf>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3" fillId="7" borderId="8" xfId="0" applyFont="1" applyFill="1" applyBorder="1" applyAlignment="1">
      <alignment horizontal="center"/>
    </xf>
    <xf numFmtId="0" fontId="3" fillId="12" borderId="8" xfId="0" applyFont="1" applyFill="1" applyBorder="1" applyAlignment="1">
      <alignment horizontal="center"/>
    </xf>
    <xf numFmtId="0" fontId="4" fillId="0" borderId="0" xfId="0" applyFont="1" applyBorder="1"/>
    <xf numFmtId="0" fontId="4" fillId="0" borderId="0" xfId="0" applyFont="1" applyAlignment="1"/>
    <xf numFmtId="0" fontId="4" fillId="0" borderId="0" xfId="0" applyFont="1" applyBorder="1" applyAlignment="1"/>
    <xf numFmtId="0" fontId="4" fillId="0" borderId="0" xfId="0" applyFont="1" applyAlignment="1">
      <alignment horizontal="right"/>
    </xf>
    <xf numFmtId="0" fontId="10" fillId="0" borderId="18" xfId="0" applyFont="1" applyBorder="1" applyAlignment="1"/>
    <xf numFmtId="0" fontId="10" fillId="0" borderId="31" xfId="0" applyFont="1" applyBorder="1" applyAlignment="1">
      <alignment horizontal="right"/>
    </xf>
    <xf numFmtId="0" fontId="3" fillId="0" borderId="38" xfId="0" applyFont="1" applyBorder="1" applyAlignment="1">
      <alignment horizontal="center" vertical="center"/>
    </xf>
    <xf numFmtId="0" fontId="3" fillId="0" borderId="46" xfId="0" applyFont="1" applyBorder="1" applyAlignment="1">
      <alignment horizontal="center" vertical="center"/>
    </xf>
    <xf numFmtId="0" fontId="3" fillId="7" borderId="22" xfId="0" applyFont="1" applyFill="1" applyBorder="1" applyAlignment="1">
      <alignment horizontal="center" vertical="center"/>
    </xf>
    <xf numFmtId="0" fontId="3" fillId="7" borderId="58" xfId="0" applyFont="1" applyFill="1" applyBorder="1" applyAlignment="1">
      <alignment horizontal="center" vertical="center"/>
    </xf>
    <xf numFmtId="0" fontId="3" fillId="0" borderId="46" xfId="0" applyFont="1" applyBorder="1" applyAlignment="1">
      <alignment horizontal="center"/>
    </xf>
    <xf numFmtId="0" fontId="3" fillId="7" borderId="58" xfId="0" applyFont="1" applyFill="1" applyBorder="1" applyAlignment="1">
      <alignment horizontal="center"/>
    </xf>
    <xf numFmtId="0" fontId="3" fillId="0" borderId="38" xfId="0" applyFont="1" applyBorder="1" applyAlignment="1">
      <alignment horizontal="center"/>
    </xf>
    <xf numFmtId="0" fontId="3" fillId="7" borderId="22" xfId="0" applyFont="1" applyFill="1" applyBorder="1" applyAlignment="1">
      <alignment horizontal="center"/>
    </xf>
    <xf numFmtId="0" fontId="3" fillId="0" borderId="22" xfId="0" applyFont="1" applyBorder="1" applyAlignment="1">
      <alignment horizontal="center" vertical="center"/>
    </xf>
    <xf numFmtId="0" fontId="10" fillId="0" borderId="67" xfId="0" applyFont="1" applyBorder="1" applyAlignment="1">
      <alignment horizontal="center"/>
    </xf>
    <xf numFmtId="0" fontId="10" fillId="0" borderId="68" xfId="0" applyFont="1" applyBorder="1" applyAlignment="1">
      <alignment horizontal="center"/>
    </xf>
    <xf numFmtId="0" fontId="3" fillId="12" borderId="46" xfId="0" applyFont="1" applyFill="1" applyBorder="1" applyAlignment="1">
      <alignment horizontal="center" vertical="center"/>
    </xf>
    <xf numFmtId="4" fontId="13" fillId="4" borderId="15" xfId="0" applyNumberFormat="1" applyFont="1" applyFill="1" applyBorder="1" applyAlignment="1">
      <alignment horizontal="right" vertical="center" wrapText="1"/>
    </xf>
    <xf numFmtId="166" fontId="13" fillId="9" borderId="33" xfId="5" applyNumberFormat="1" applyFont="1" applyFill="1" applyBorder="1" applyAlignment="1">
      <alignment horizontal="right" vertical="center" wrapText="1"/>
    </xf>
    <xf numFmtId="0" fontId="12" fillId="0" borderId="26" xfId="0" applyFont="1" applyBorder="1" applyAlignment="1">
      <alignment horizontal="center" vertical="center" wrapText="1"/>
    </xf>
    <xf numFmtId="4" fontId="13" fillId="4" borderId="13" xfId="0" applyNumberFormat="1" applyFont="1" applyFill="1" applyBorder="1" applyAlignment="1">
      <alignment horizontal="right" vertical="center" wrapText="1"/>
    </xf>
    <xf numFmtId="0" fontId="12" fillId="0" borderId="13" xfId="0" applyFont="1" applyBorder="1" applyAlignment="1">
      <alignment horizontal="center" vertical="center" wrapText="1"/>
    </xf>
    <xf numFmtId="4" fontId="13" fillId="9" borderId="33" xfId="0" applyNumberFormat="1" applyFont="1" applyFill="1" applyBorder="1" applyAlignment="1">
      <alignment horizontal="right" vertical="center" wrapText="1"/>
    </xf>
    <xf numFmtId="0" fontId="12" fillId="0" borderId="48" xfId="0" applyFont="1" applyBorder="1" applyAlignment="1">
      <alignment horizontal="center" vertical="center" wrapText="1"/>
    </xf>
    <xf numFmtId="4" fontId="13" fillId="4" borderId="49" xfId="0" applyNumberFormat="1" applyFont="1" applyFill="1" applyBorder="1" applyAlignment="1">
      <alignment horizontal="right" vertical="center" wrapText="1"/>
    </xf>
    <xf numFmtId="0" fontId="12" fillId="0" borderId="49" xfId="0" applyFont="1" applyBorder="1" applyAlignment="1">
      <alignment horizontal="center" vertical="center" wrapText="1"/>
    </xf>
    <xf numFmtId="166" fontId="13" fillId="9" borderId="50" xfId="5" applyNumberFormat="1" applyFont="1" applyFill="1" applyBorder="1" applyAlignment="1">
      <alignment horizontal="right" vertical="center" wrapText="1"/>
    </xf>
    <xf numFmtId="0" fontId="12" fillId="5" borderId="47" xfId="0" applyFont="1" applyFill="1" applyBorder="1" applyAlignment="1">
      <alignment vertical="center" wrapText="1"/>
    </xf>
    <xf numFmtId="0" fontId="12" fillId="5" borderId="64" xfId="0" applyFont="1" applyFill="1" applyBorder="1" applyAlignment="1">
      <alignment horizontal="center" vertical="center" wrapText="1"/>
    </xf>
    <xf numFmtId="0" fontId="12" fillId="0" borderId="40" xfId="0" applyFont="1" applyBorder="1" applyAlignment="1">
      <alignment horizontal="center" vertical="center" wrapText="1"/>
    </xf>
    <xf numFmtId="4" fontId="13" fillId="4" borderId="41" xfId="0" applyNumberFormat="1" applyFont="1" applyFill="1" applyBorder="1" applyAlignment="1">
      <alignment horizontal="right" vertical="center" wrapText="1"/>
    </xf>
    <xf numFmtId="0" fontId="12" fillId="0" borderId="41" xfId="0" applyFont="1" applyBorder="1" applyAlignment="1">
      <alignment horizontal="center" vertical="center" wrapText="1"/>
    </xf>
    <xf numFmtId="4" fontId="13" fillId="9" borderId="42" xfId="0" applyNumberFormat="1" applyFont="1" applyFill="1" applyBorder="1" applyAlignment="1">
      <alignment horizontal="right" vertical="center" wrapText="1"/>
    </xf>
    <xf numFmtId="0" fontId="12" fillId="5" borderId="58" xfId="0" applyFont="1" applyFill="1" applyBorder="1" applyAlignment="1">
      <alignment horizontal="center" vertical="center" wrapText="1"/>
    </xf>
    <xf numFmtId="0" fontId="12" fillId="5" borderId="72" xfId="0" applyFont="1" applyFill="1" applyBorder="1" applyAlignment="1">
      <alignment vertical="center" wrapText="1"/>
    </xf>
    <xf numFmtId="0" fontId="12" fillId="0" borderId="4" xfId="0" applyFont="1" applyBorder="1" applyAlignment="1">
      <alignment horizontal="center" vertical="center" wrapText="1"/>
    </xf>
    <xf numFmtId="4" fontId="13" fillId="4" borderId="4" xfId="0" applyNumberFormat="1" applyFont="1" applyFill="1" applyBorder="1" applyAlignment="1">
      <alignment vertical="center" wrapText="1"/>
    </xf>
    <xf numFmtId="166" fontId="12" fillId="5" borderId="65" xfId="5" applyNumberFormat="1" applyFont="1" applyFill="1" applyBorder="1" applyAlignment="1">
      <alignment horizontal="right" vertical="center" wrapText="1"/>
    </xf>
    <xf numFmtId="0" fontId="12" fillId="5" borderId="39" xfId="0" applyFont="1" applyFill="1" applyBorder="1" applyAlignment="1">
      <alignment horizontal="center" vertical="center" wrapText="1"/>
    </xf>
    <xf numFmtId="0" fontId="12" fillId="5" borderId="39" xfId="0" applyFont="1" applyFill="1" applyBorder="1" applyAlignment="1">
      <alignment horizontal="right" vertical="center" wrapText="1"/>
    </xf>
    <xf numFmtId="4" fontId="13" fillId="4" borderId="41" xfId="0" applyNumberFormat="1" applyFont="1" applyFill="1" applyBorder="1" applyAlignment="1">
      <alignment vertical="center" wrapText="1"/>
    </xf>
    <xf numFmtId="0" fontId="12" fillId="0" borderId="73" xfId="0" applyFont="1" applyBorder="1" applyAlignment="1">
      <alignment horizontal="center" vertical="center" wrapText="1"/>
    </xf>
    <xf numFmtId="4" fontId="13" fillId="4" borderId="73" xfId="0" applyNumberFormat="1" applyFont="1" applyFill="1" applyBorder="1" applyAlignment="1">
      <alignment vertical="center" wrapText="1"/>
    </xf>
    <xf numFmtId="166" fontId="13" fillId="9" borderId="42" xfId="5" applyNumberFormat="1" applyFont="1" applyFill="1" applyBorder="1" applyAlignment="1">
      <alignment horizontal="right" vertical="center" wrapText="1"/>
    </xf>
    <xf numFmtId="4" fontId="13" fillId="4" borderId="45" xfId="0" applyNumberFormat="1" applyFont="1" applyFill="1" applyBorder="1" applyAlignment="1">
      <alignment horizontal="right" vertical="center" wrapText="1"/>
    </xf>
    <xf numFmtId="0" fontId="12" fillId="0" borderId="52" xfId="0" applyFont="1" applyBorder="1" applyAlignment="1">
      <alignment horizontal="center" vertical="center" wrapText="1"/>
    </xf>
    <xf numFmtId="4" fontId="13" fillId="4" borderId="53" xfId="0" applyNumberFormat="1" applyFont="1" applyFill="1" applyBorder="1" applyAlignment="1">
      <alignment vertical="center" wrapText="1"/>
    </xf>
    <xf numFmtId="0" fontId="12" fillId="0" borderId="54" xfId="0" applyFont="1" applyBorder="1" applyAlignment="1">
      <alignment horizontal="center" vertical="center" wrapText="1"/>
    </xf>
    <xf numFmtId="4" fontId="13" fillId="4" borderId="55" xfId="0" applyNumberFormat="1" applyFont="1" applyFill="1" applyBorder="1" applyAlignment="1">
      <alignment vertical="center" wrapText="1"/>
    </xf>
    <xf numFmtId="166" fontId="13" fillId="9" borderId="56" xfId="5" applyNumberFormat="1" applyFont="1" applyFill="1" applyBorder="1" applyAlignment="1">
      <alignment horizontal="right" vertical="center" wrapText="1"/>
    </xf>
    <xf numFmtId="0" fontId="12" fillId="0" borderId="57" xfId="0" applyFont="1" applyBorder="1" applyAlignment="1">
      <alignment horizontal="center" vertical="center" wrapText="1"/>
    </xf>
    <xf numFmtId="0" fontId="12" fillId="0" borderId="55" xfId="0" applyFont="1" applyBorder="1" applyAlignment="1">
      <alignment horizontal="center" vertical="center" wrapText="1"/>
    </xf>
    <xf numFmtId="4" fontId="13" fillId="4" borderId="55" xfId="0" applyNumberFormat="1" applyFont="1" applyFill="1" applyBorder="1" applyAlignment="1">
      <alignment horizontal="right" vertical="center" wrapText="1"/>
    </xf>
    <xf numFmtId="4" fontId="13" fillId="9" borderId="56" xfId="0" applyNumberFormat="1" applyFont="1" applyFill="1" applyBorder="1" applyAlignment="1">
      <alignment horizontal="right" vertical="center" wrapText="1"/>
    </xf>
    <xf numFmtId="0" fontId="12" fillId="0" borderId="24" xfId="0" applyFont="1" applyBorder="1" applyAlignment="1">
      <alignment horizontal="center" vertical="center" wrapText="1"/>
    </xf>
    <xf numFmtId="4" fontId="13" fillId="4" borderId="10" xfId="0" applyNumberFormat="1" applyFont="1" applyFill="1" applyBorder="1" applyAlignment="1">
      <alignment vertical="center" wrapText="1"/>
    </xf>
    <xf numFmtId="0" fontId="12" fillId="0" borderId="9" xfId="0" applyFont="1" applyBorder="1" applyAlignment="1">
      <alignment horizontal="center" vertical="center" wrapText="1"/>
    </xf>
    <xf numFmtId="166" fontId="13" fillId="9" borderId="21" xfId="5" applyNumberFormat="1" applyFont="1" applyFill="1" applyBorder="1" applyAlignment="1">
      <alignment horizontal="right" vertical="center" wrapText="1"/>
    </xf>
    <xf numFmtId="0" fontId="12" fillId="0" borderId="32" xfId="0" applyFont="1" applyBorder="1" applyAlignment="1">
      <alignment horizontal="center" vertical="center" wrapText="1"/>
    </xf>
    <xf numFmtId="4" fontId="13" fillId="4" borderId="4" xfId="0" applyNumberFormat="1" applyFont="1" applyFill="1" applyBorder="1" applyAlignment="1">
      <alignment horizontal="right" vertical="center" wrapText="1"/>
    </xf>
    <xf numFmtId="4" fontId="13" fillId="9" borderId="21" xfId="0" applyNumberFormat="1" applyFont="1" applyFill="1" applyBorder="1" applyAlignment="1">
      <alignment horizontal="right" vertical="center" wrapText="1"/>
    </xf>
    <xf numFmtId="0" fontId="12" fillId="0" borderId="58" xfId="0" applyFont="1" applyBorder="1" applyAlignment="1">
      <alignment horizontal="center" vertical="center" wrapText="1"/>
    </xf>
    <xf numFmtId="4" fontId="13" fillId="4" borderId="60" xfId="0" applyNumberFormat="1" applyFont="1" applyFill="1" applyBorder="1" applyAlignment="1">
      <alignment vertical="center" wrapText="1"/>
    </xf>
    <xf numFmtId="0" fontId="12" fillId="0" borderId="61" xfId="0" applyFont="1" applyBorder="1" applyAlignment="1">
      <alignment horizontal="center" vertical="center" wrapText="1"/>
    </xf>
    <xf numFmtId="4" fontId="13" fillId="4" borderId="29" xfId="0" applyNumberFormat="1" applyFont="1" applyFill="1" applyBorder="1" applyAlignment="1">
      <alignment vertical="center" wrapText="1"/>
    </xf>
    <xf numFmtId="166" fontId="13" fillId="9" borderId="30" xfId="5" applyNumberFormat="1" applyFont="1" applyFill="1" applyBorder="1" applyAlignment="1">
      <alignment horizontal="right" vertical="center" wrapText="1"/>
    </xf>
    <xf numFmtId="0" fontId="12" fillId="0" borderId="62" xfId="0" applyFont="1" applyBorder="1" applyAlignment="1">
      <alignment horizontal="center" vertical="center" wrapText="1"/>
    </xf>
    <xf numFmtId="0" fontId="12" fillId="0" borderId="29" xfId="0" applyFont="1" applyBorder="1" applyAlignment="1">
      <alignment horizontal="center" vertical="center" wrapText="1"/>
    </xf>
    <xf numFmtId="4" fontId="13" fillId="4" borderId="29" xfId="0" applyNumberFormat="1" applyFont="1" applyFill="1" applyBorder="1" applyAlignment="1">
      <alignment horizontal="right" vertical="center" wrapText="1"/>
    </xf>
    <xf numFmtId="4" fontId="13" fillId="9" borderId="30" xfId="0" applyNumberFormat="1" applyFont="1" applyFill="1" applyBorder="1" applyAlignment="1">
      <alignment horizontal="right" vertical="center" wrapText="1"/>
    </xf>
    <xf numFmtId="0" fontId="12" fillId="0" borderId="38" xfId="0" applyFont="1" applyBorder="1" applyAlignment="1">
      <alignment horizontal="center" vertical="center" wrapText="1"/>
    </xf>
    <xf numFmtId="4" fontId="13" fillId="4" borderId="63" xfId="0" applyNumberFormat="1" applyFont="1" applyFill="1" applyBorder="1" applyAlignment="1">
      <alignment vertical="center" wrapText="1"/>
    </xf>
    <xf numFmtId="0" fontId="12" fillId="0" borderId="44" xfId="0" applyFont="1" applyBorder="1" applyAlignment="1">
      <alignment horizontal="center" vertical="center" wrapText="1"/>
    </xf>
    <xf numFmtId="0" fontId="12" fillId="5" borderId="38" xfId="0" applyFont="1" applyFill="1" applyBorder="1" applyAlignment="1"/>
    <xf numFmtId="0" fontId="12" fillId="5" borderId="39" xfId="0" applyFont="1" applyFill="1" applyBorder="1" applyAlignment="1"/>
    <xf numFmtId="0" fontId="12" fillId="5" borderId="51" xfId="0" applyFont="1" applyFill="1" applyBorder="1" applyAlignment="1"/>
    <xf numFmtId="0" fontId="12" fillId="5" borderId="39" xfId="0" applyFont="1" applyFill="1" applyBorder="1" applyAlignment="1">
      <alignment vertical="center" wrapText="1"/>
    </xf>
    <xf numFmtId="166" fontId="12" fillId="5" borderId="51" xfId="5" applyNumberFormat="1" applyFont="1" applyFill="1" applyBorder="1" applyAlignment="1">
      <alignment horizontal="right" vertical="center" wrapText="1"/>
    </xf>
    <xf numFmtId="0" fontId="12" fillId="0" borderId="28" xfId="0" applyFont="1" applyBorder="1" applyAlignment="1">
      <alignment horizontal="center" vertical="center" wrapText="1"/>
    </xf>
    <xf numFmtId="43" fontId="13" fillId="4" borderId="41" xfId="5" applyFont="1" applyFill="1" applyBorder="1" applyAlignment="1">
      <alignment vertical="center" wrapText="1"/>
    </xf>
    <xf numFmtId="43" fontId="13" fillId="4" borderId="55" xfId="5" applyFont="1" applyFill="1" applyBorder="1" applyAlignment="1">
      <alignment vertical="center" wrapText="1"/>
    </xf>
    <xf numFmtId="0" fontId="12" fillId="5" borderId="47" xfId="0" applyFont="1" applyFill="1" applyBorder="1" applyAlignment="1">
      <alignment horizontal="right" vertical="center" wrapText="1"/>
    </xf>
    <xf numFmtId="0" fontId="12" fillId="5" borderId="64" xfId="0" applyFont="1" applyFill="1" applyBorder="1" applyAlignment="1">
      <alignment horizontal="right" vertical="center" wrapText="1"/>
    </xf>
    <xf numFmtId="0" fontId="12" fillId="0" borderId="20" xfId="0" applyFont="1" applyBorder="1" applyAlignment="1">
      <alignment horizontal="center" vertical="center" wrapText="1"/>
    </xf>
    <xf numFmtId="43" fontId="13" fillId="4" borderId="4" xfId="5" applyFont="1" applyFill="1" applyBorder="1" applyAlignment="1">
      <alignment vertical="center" wrapText="1"/>
    </xf>
    <xf numFmtId="43" fontId="13" fillId="4" borderId="29" xfId="5" applyFont="1" applyFill="1" applyBorder="1" applyAlignment="1">
      <alignment vertical="center" wrapText="1"/>
    </xf>
    <xf numFmtId="0" fontId="12" fillId="0" borderId="66" xfId="0" applyFont="1" applyBorder="1" applyAlignment="1">
      <alignment horizontal="center" vertical="center" wrapText="1"/>
    </xf>
    <xf numFmtId="4" fontId="13" fillId="4" borderId="14" xfId="0" applyNumberFormat="1" applyFont="1" applyFill="1" applyBorder="1" applyAlignment="1">
      <alignment vertical="center" wrapText="1"/>
    </xf>
    <xf numFmtId="0" fontId="12" fillId="0" borderId="14" xfId="0" applyFont="1" applyBorder="1" applyAlignment="1">
      <alignment horizontal="center" vertical="center" wrapText="1"/>
    </xf>
    <xf numFmtId="43" fontId="13" fillId="4" borderId="14" xfId="5" applyFont="1" applyFill="1" applyBorder="1" applyAlignment="1">
      <alignment vertical="center" wrapText="1"/>
    </xf>
    <xf numFmtId="166" fontId="13" fillId="9" borderId="25" xfId="5" applyNumberFormat="1" applyFont="1" applyFill="1" applyBorder="1" applyAlignment="1">
      <alignment horizontal="right" vertical="center" wrapText="1"/>
    </xf>
    <xf numFmtId="0" fontId="12" fillId="5" borderId="0" xfId="0" applyFont="1" applyFill="1" applyBorder="1" applyAlignment="1">
      <alignment vertical="center" wrapText="1"/>
    </xf>
    <xf numFmtId="0" fontId="12" fillId="5" borderId="23" xfId="0" applyFont="1" applyFill="1" applyBorder="1" applyAlignment="1">
      <alignment vertical="center" wrapText="1"/>
    </xf>
    <xf numFmtId="0" fontId="12" fillId="0" borderId="37" xfId="0" applyFont="1" applyBorder="1" applyAlignment="1">
      <alignment horizontal="center" vertical="center" wrapText="1"/>
    </xf>
    <xf numFmtId="4" fontId="13" fillId="4" borderId="12" xfId="0" applyNumberFormat="1" applyFont="1" applyFill="1" applyBorder="1" applyAlignment="1">
      <alignment horizontal="right" vertical="center" wrapText="1"/>
    </xf>
    <xf numFmtId="0" fontId="12" fillId="0" borderId="12" xfId="0" applyFont="1" applyBorder="1" applyAlignment="1">
      <alignment horizontal="center" vertical="center" wrapText="1"/>
    </xf>
    <xf numFmtId="4" fontId="13" fillId="9" borderId="27" xfId="0" applyNumberFormat="1" applyFont="1" applyFill="1" applyBorder="1" applyAlignment="1">
      <alignment horizontal="right" vertical="center" wrapText="1"/>
    </xf>
    <xf numFmtId="4" fontId="13" fillId="4" borderId="14" xfId="0" applyNumberFormat="1" applyFont="1" applyFill="1" applyBorder="1" applyAlignment="1">
      <alignment horizontal="right" vertical="center" wrapText="1"/>
    </xf>
    <xf numFmtId="4" fontId="13" fillId="9" borderId="25" xfId="0" applyNumberFormat="1" applyFont="1" applyFill="1" applyBorder="1" applyAlignment="1">
      <alignment horizontal="right" vertical="center" wrapText="1"/>
    </xf>
    <xf numFmtId="0" fontId="12" fillId="0" borderId="43" xfId="0" applyFont="1" applyBorder="1" applyAlignment="1">
      <alignment horizontal="center" vertical="center" wrapText="1"/>
    </xf>
    <xf numFmtId="4" fontId="13" fillId="4" borderId="63" xfId="0" applyNumberFormat="1" applyFont="1" applyFill="1" applyBorder="1" applyAlignment="1">
      <alignment horizontal="right" vertical="center" wrapText="1"/>
    </xf>
    <xf numFmtId="4" fontId="13" fillId="4" borderId="12" xfId="0" applyNumberFormat="1" applyFont="1" applyFill="1" applyBorder="1" applyAlignment="1">
      <alignment vertical="center" wrapText="1"/>
    </xf>
    <xf numFmtId="43" fontId="13" fillId="4" borderId="12" xfId="5" applyFont="1" applyFill="1" applyBorder="1" applyAlignment="1">
      <alignment vertical="center" wrapText="1"/>
    </xf>
    <xf numFmtId="166" fontId="13" fillId="9" borderId="27" xfId="5" applyNumberFormat="1" applyFont="1" applyFill="1" applyBorder="1" applyAlignment="1">
      <alignment horizontal="right" vertical="center" wrapText="1"/>
    </xf>
    <xf numFmtId="0" fontId="12" fillId="5" borderId="0" xfId="0" applyFont="1" applyFill="1" applyBorder="1" applyAlignment="1">
      <alignment horizontal="right" vertical="center" wrapText="1"/>
    </xf>
    <xf numFmtId="0" fontId="12" fillId="5" borderId="23" xfId="0" applyFont="1" applyFill="1" applyBorder="1" applyAlignment="1">
      <alignment horizontal="right" vertical="center" wrapText="1"/>
    </xf>
    <xf numFmtId="0" fontId="3" fillId="0" borderId="35" xfId="0" applyFont="1" applyBorder="1" applyAlignment="1">
      <alignment horizontal="left" vertical="center" wrapText="1"/>
    </xf>
    <xf numFmtId="0" fontId="3" fillId="0" borderId="16" xfId="0" applyFont="1" applyBorder="1" applyAlignment="1">
      <alignment horizontal="left" vertical="center" wrapText="1"/>
    </xf>
    <xf numFmtId="0" fontId="7" fillId="6" borderId="34" xfId="2" applyFont="1" applyFill="1" applyBorder="1" applyAlignment="1" applyProtection="1">
      <alignment horizontal="left" vertical="top" wrapText="1"/>
      <protection locked="0"/>
    </xf>
    <xf numFmtId="0" fontId="7" fillId="6" borderId="35" xfId="2" applyFont="1" applyFill="1" applyBorder="1" applyAlignment="1" applyProtection="1">
      <alignment vertical="top" wrapText="1"/>
      <protection locked="0"/>
    </xf>
    <xf numFmtId="0" fontId="7" fillId="6" borderId="36" xfId="2" applyFont="1" applyFill="1" applyBorder="1" applyAlignment="1" applyProtection="1">
      <alignment vertical="top" wrapText="1"/>
      <protection locked="0"/>
    </xf>
    <xf numFmtId="0" fontId="3" fillId="8" borderId="34" xfId="0" applyFont="1" applyFill="1" applyBorder="1" applyAlignment="1">
      <alignment horizontal="left" vertical="center" wrapText="1"/>
    </xf>
    <xf numFmtId="0" fontId="3" fillId="8" borderId="36"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10" borderId="34" xfId="0" applyFont="1" applyFill="1" applyBorder="1" applyAlignment="1">
      <alignment horizontal="left" vertical="center" wrapText="1"/>
    </xf>
    <xf numFmtId="0" fontId="3" fillId="10" borderId="36" xfId="0" applyFont="1" applyFill="1" applyBorder="1" applyAlignment="1">
      <alignment horizontal="left" vertical="center" wrapText="1"/>
    </xf>
    <xf numFmtId="0" fontId="3" fillId="11" borderId="16" xfId="0" applyFont="1" applyFill="1" applyBorder="1" applyAlignment="1">
      <alignment horizontal="left" vertical="center" wrapText="1"/>
    </xf>
    <xf numFmtId="0" fontId="3" fillId="11" borderId="16" xfId="0" applyFont="1" applyFill="1" applyBorder="1" applyAlignment="1">
      <alignment horizontal="center" vertical="center" wrapText="1"/>
    </xf>
    <xf numFmtId="0" fontId="3" fillId="0" borderId="34" xfId="0" applyFont="1" applyBorder="1" applyAlignment="1">
      <alignment horizontal="left" vertical="center" wrapText="1"/>
    </xf>
    <xf numFmtId="0" fontId="3" fillId="0" borderId="36" xfId="0" applyFont="1" applyBorder="1" applyAlignment="1">
      <alignment horizontal="left" vertical="center" wrapText="1"/>
    </xf>
    <xf numFmtId="0" fontId="3" fillId="0" borderId="36" xfId="0" applyFont="1" applyBorder="1" applyAlignment="1">
      <alignment vertical="center" wrapText="1"/>
    </xf>
    <xf numFmtId="0" fontId="3" fillId="0" borderId="16"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12" borderId="34" xfId="0" applyFont="1" applyFill="1" applyBorder="1" applyAlignment="1">
      <alignment vertical="center" wrapText="1"/>
    </xf>
    <xf numFmtId="0" fontId="7" fillId="0" borderId="16" xfId="0" applyFont="1" applyBorder="1" applyAlignment="1">
      <alignment horizontal="left" vertical="center" wrapText="1"/>
    </xf>
    <xf numFmtId="0" fontId="3" fillId="13" borderId="34" xfId="0" applyFont="1" applyFill="1" applyBorder="1" applyAlignment="1">
      <alignment vertical="center" wrapText="1"/>
    </xf>
    <xf numFmtId="0" fontId="3" fillId="13" borderId="35" xfId="0" applyFont="1" applyFill="1" applyBorder="1" applyAlignment="1">
      <alignment vertical="center" wrapText="1"/>
    </xf>
    <xf numFmtId="0" fontId="3" fillId="13" borderId="36" xfId="0" applyFont="1" applyFill="1" applyBorder="1" applyAlignment="1">
      <alignment vertical="center" wrapText="1"/>
    </xf>
    <xf numFmtId="0" fontId="7" fillId="6" borderId="34" xfId="2" applyFont="1" applyFill="1" applyBorder="1" applyAlignment="1"/>
    <xf numFmtId="0" fontId="7" fillId="6" borderId="35" xfId="2" applyFont="1" applyFill="1" applyBorder="1" applyAlignment="1">
      <alignment vertical="top" wrapText="1"/>
    </xf>
    <xf numFmtId="0" fontId="7" fillId="6" borderId="36" xfId="2" applyFont="1" applyFill="1" applyBorder="1" applyAlignment="1">
      <alignment vertical="top" wrapText="1"/>
    </xf>
    <xf numFmtId="0" fontId="7" fillId="13" borderId="35" xfId="2" applyFont="1" applyFill="1" applyBorder="1" applyAlignment="1">
      <alignment vertical="top" wrapText="1"/>
    </xf>
    <xf numFmtId="0" fontId="3" fillId="0" borderId="16" xfId="0" applyFont="1" applyBorder="1" applyAlignment="1">
      <alignment horizontal="center" vertical="center" wrapText="1"/>
    </xf>
    <xf numFmtId="4" fontId="13" fillId="4" borderId="11" xfId="0" applyNumberFormat="1" applyFont="1" applyFill="1" applyBorder="1" applyAlignment="1">
      <alignment horizontal="right" vertical="center" wrapText="1"/>
    </xf>
    <xf numFmtId="0" fontId="3" fillId="0" borderId="0" xfId="0" applyFont="1"/>
    <xf numFmtId="0" fontId="7" fillId="6" borderId="0" xfId="2" applyFont="1" applyFill="1" applyBorder="1" applyAlignment="1" applyProtection="1">
      <alignment vertical="top" wrapText="1"/>
      <protection locked="0"/>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13" borderId="0" xfId="0" applyFont="1" applyFill="1" applyBorder="1" applyAlignment="1">
      <alignment vertical="center" wrapText="1"/>
    </xf>
    <xf numFmtId="0" fontId="7" fillId="6" borderId="0" xfId="2" applyFont="1" applyFill="1" applyBorder="1" applyAlignment="1">
      <alignment vertical="top" wrapText="1"/>
    </xf>
    <xf numFmtId="0" fontId="7" fillId="13" borderId="0" xfId="2" applyFont="1" applyFill="1" applyBorder="1" applyAlignment="1">
      <alignment vertical="top" wrapText="1"/>
    </xf>
    <xf numFmtId="0" fontId="3" fillId="0" borderId="39" xfId="0" applyFont="1" applyBorder="1" applyAlignment="1">
      <alignment horizontal="center" vertical="center" wrapText="1"/>
    </xf>
    <xf numFmtId="0" fontId="3" fillId="0" borderId="39" xfId="0" applyFont="1" applyBorder="1" applyAlignment="1">
      <alignment horizontal="left" vertical="center" wrapText="1"/>
    </xf>
    <xf numFmtId="0" fontId="3" fillId="0" borderId="47" xfId="0" applyFont="1" applyBorder="1" applyAlignment="1">
      <alignment horizontal="left" vertical="center" wrapText="1"/>
    </xf>
    <xf numFmtId="0" fontId="7" fillId="6" borderId="47" xfId="2" applyFont="1" applyFill="1" applyBorder="1" applyAlignment="1" applyProtection="1">
      <alignment horizontal="left" vertical="top" wrapText="1"/>
      <protection locked="0"/>
    </xf>
    <xf numFmtId="0" fontId="7" fillId="6" borderId="59" xfId="2" applyFont="1" applyFill="1" applyBorder="1" applyAlignment="1" applyProtection="1">
      <alignment vertical="top" wrapText="1"/>
      <protection locked="0"/>
    </xf>
    <xf numFmtId="0" fontId="3" fillId="8" borderId="47" xfId="0" applyFont="1" applyFill="1" applyBorder="1" applyAlignment="1">
      <alignment horizontal="left" vertical="center" wrapText="1"/>
    </xf>
    <xf numFmtId="0" fontId="3" fillId="8" borderId="59" xfId="0" applyFont="1" applyFill="1" applyBorder="1" applyAlignment="1">
      <alignment horizontal="left" vertical="center" wrapText="1"/>
    </xf>
    <xf numFmtId="0" fontId="3" fillId="9" borderId="39" xfId="0" applyFont="1" applyFill="1" applyBorder="1" applyAlignment="1">
      <alignment horizontal="left" vertical="center" wrapText="1"/>
    </xf>
    <xf numFmtId="0" fontId="3" fillId="10" borderId="47" xfId="0" applyFont="1" applyFill="1" applyBorder="1" applyAlignment="1">
      <alignment horizontal="left" vertical="center" wrapText="1"/>
    </xf>
    <xf numFmtId="0" fontId="3" fillId="10" borderId="59" xfId="0" applyFont="1" applyFill="1" applyBorder="1" applyAlignment="1">
      <alignment horizontal="left" vertical="center" wrapText="1"/>
    </xf>
    <xf numFmtId="0" fontId="3" fillId="11" borderId="39" xfId="0" applyFont="1" applyFill="1" applyBorder="1" applyAlignment="1">
      <alignment horizontal="left" vertical="center" wrapText="1"/>
    </xf>
    <xf numFmtId="0" fontId="3" fillId="11" borderId="39" xfId="0" applyFont="1" applyFill="1" applyBorder="1" applyAlignment="1">
      <alignment horizontal="center" vertical="center" wrapText="1"/>
    </xf>
    <xf numFmtId="0" fontId="3" fillId="0" borderId="59" xfId="0" applyFont="1" applyBorder="1" applyAlignment="1">
      <alignment horizontal="left" vertical="center" wrapText="1"/>
    </xf>
    <xf numFmtId="0" fontId="3" fillId="0" borderId="59" xfId="0" applyFont="1" applyBorder="1" applyAlignment="1">
      <alignment vertical="center" wrapText="1"/>
    </xf>
    <xf numFmtId="0" fontId="3" fillId="0" borderId="39" xfId="0" applyFont="1" applyBorder="1" applyAlignment="1">
      <alignment vertical="center" wrapText="1"/>
    </xf>
    <xf numFmtId="0" fontId="3" fillId="0" borderId="47" xfId="0" applyFont="1" applyBorder="1" applyAlignment="1">
      <alignment vertical="center" wrapText="1"/>
    </xf>
    <xf numFmtId="0" fontId="7" fillId="0" borderId="39" xfId="0" applyFont="1" applyBorder="1" applyAlignment="1">
      <alignment horizontal="left" vertical="center" wrapText="1"/>
    </xf>
    <xf numFmtId="0" fontId="3" fillId="13" borderId="47" xfId="0" applyFont="1" applyFill="1" applyBorder="1" applyAlignment="1">
      <alignment vertical="center" wrapText="1"/>
    </xf>
    <xf numFmtId="0" fontId="3" fillId="13" borderId="59" xfId="0" applyFont="1" applyFill="1" applyBorder="1" applyAlignment="1">
      <alignment vertical="center" wrapText="1"/>
    </xf>
    <xf numFmtId="0" fontId="7" fillId="6" borderId="47" xfId="2" applyFont="1" applyFill="1" applyBorder="1" applyAlignment="1"/>
    <xf numFmtId="0" fontId="7" fillId="6" borderId="59" xfId="2" applyFont="1" applyFill="1" applyBorder="1" applyAlignment="1">
      <alignment vertical="top" wrapText="1"/>
    </xf>
    <xf numFmtId="0" fontId="3" fillId="0" borderId="64" xfId="0" applyFont="1" applyBorder="1" applyAlignment="1">
      <alignment vertical="center" wrapText="1"/>
    </xf>
    <xf numFmtId="0" fontId="3" fillId="0" borderId="65" xfId="0" applyFont="1" applyBorder="1" applyAlignment="1">
      <alignment vertical="center" wrapText="1"/>
    </xf>
    <xf numFmtId="0" fontId="3" fillId="12" borderId="64" xfId="0" applyFont="1" applyFill="1" applyBorder="1" applyAlignment="1">
      <alignment vertical="center" wrapText="1"/>
    </xf>
    <xf numFmtId="0" fontId="3" fillId="0" borderId="65"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76" xfId="0" applyFont="1" applyBorder="1" applyAlignment="1">
      <alignment horizontal="center" vertical="center" wrapText="1"/>
    </xf>
    <xf numFmtId="4" fontId="13" fillId="4" borderId="16" xfId="0" applyNumberFormat="1" applyFont="1" applyFill="1" applyBorder="1" applyAlignment="1">
      <alignment horizontal="right" vertical="center" wrapText="1"/>
    </xf>
    <xf numFmtId="4" fontId="13" fillId="4" borderId="49" xfId="0" applyNumberFormat="1" applyFont="1" applyFill="1" applyBorder="1" applyAlignment="1">
      <alignment vertical="center" wrapText="1"/>
    </xf>
    <xf numFmtId="4" fontId="13" fillId="4" borderId="77" xfId="0" applyNumberFormat="1" applyFont="1" applyFill="1" applyBorder="1" applyAlignment="1">
      <alignment horizontal="right" vertical="center" wrapText="1"/>
    </xf>
    <xf numFmtId="43" fontId="13" fillId="4" borderId="49" xfId="5" applyFont="1" applyFill="1" applyBorder="1" applyAlignment="1">
      <alignment vertical="center" wrapText="1"/>
    </xf>
    <xf numFmtId="4" fontId="13" fillId="9" borderId="78" xfId="0" applyNumberFormat="1" applyFont="1" applyFill="1" applyBorder="1" applyAlignment="1">
      <alignment horizontal="right" vertical="center" wrapText="1"/>
    </xf>
    <xf numFmtId="0" fontId="12" fillId="5" borderId="65" xfId="0" applyFont="1" applyFill="1" applyBorder="1" applyAlignment="1">
      <alignment horizontal="right" vertical="center" wrapText="1"/>
    </xf>
    <xf numFmtId="0" fontId="14" fillId="2" borderId="0" xfId="1" applyFont="1" applyFill="1" applyAlignment="1">
      <alignment horizontal="right" vertical="center"/>
    </xf>
    <xf numFmtId="0" fontId="15" fillId="2" borderId="0" xfId="1" applyFont="1" applyFill="1" applyAlignment="1">
      <alignment horizontal="center" vertical="center"/>
    </xf>
    <xf numFmtId="0" fontId="6" fillId="0" borderId="0" xfId="2" applyFont="1" applyFill="1" applyBorder="1" applyAlignment="1" applyProtection="1">
      <alignment vertical="top"/>
      <protection locked="0"/>
    </xf>
    <xf numFmtId="0" fontId="2" fillId="3" borderId="20" xfId="2" applyFont="1" applyFill="1" applyBorder="1" applyAlignment="1">
      <alignment horizontal="center" vertical="center" wrapText="1"/>
    </xf>
    <xf numFmtId="164" fontId="2" fillId="3" borderId="21" xfId="3" applyNumberFormat="1" applyFont="1" applyFill="1" applyBorder="1" applyAlignment="1">
      <alignment horizontal="center" vertical="center" wrapText="1"/>
    </xf>
    <xf numFmtId="0" fontId="2" fillId="0" borderId="20" xfId="2" applyFont="1" applyBorder="1" applyAlignment="1">
      <alignment horizontal="center" vertical="center" wrapText="1"/>
    </xf>
    <xf numFmtId="164" fontId="7" fillId="0" borderId="21" xfId="3" applyNumberFormat="1" applyFont="1" applyBorder="1" applyAlignment="1">
      <alignment horizontal="center" vertical="center" wrapText="1"/>
    </xf>
    <xf numFmtId="0" fontId="2" fillId="0" borderId="20" xfId="2" applyFont="1" applyBorder="1" applyAlignment="1">
      <alignment horizontal="left" vertical="top" wrapText="1" indent="1"/>
    </xf>
    <xf numFmtId="4" fontId="2" fillId="0" borderId="21" xfId="2" applyNumberFormat="1" applyFont="1" applyBorder="1" applyProtection="1">
      <protection locked="0"/>
    </xf>
    <xf numFmtId="0" fontId="7" fillId="0" borderId="20" xfId="2" applyFont="1" applyBorder="1" applyAlignment="1">
      <alignment horizontal="left" vertical="top" wrapText="1" indent="2"/>
    </xf>
    <xf numFmtId="0" fontId="7" fillId="0" borderId="20" xfId="2" applyFont="1" applyBorder="1" applyAlignment="1">
      <alignment horizontal="left" vertical="top" wrapText="1" indent="1"/>
    </xf>
    <xf numFmtId="0" fontId="2" fillId="0" borderId="20" xfId="2" applyFont="1" applyBorder="1" applyAlignment="1">
      <alignment vertical="top" wrapText="1"/>
    </xf>
    <xf numFmtId="0" fontId="2" fillId="0" borderId="28" xfId="2" applyFont="1" applyBorder="1" applyAlignment="1">
      <alignment horizontal="left" vertical="top" wrapText="1" indent="1"/>
    </xf>
    <xf numFmtId="4" fontId="2" fillId="0" borderId="29" xfId="2" applyNumberFormat="1" applyFont="1" applyBorder="1" applyAlignment="1" applyProtection="1">
      <alignment vertical="center"/>
      <protection locked="0"/>
    </xf>
    <xf numFmtId="4" fontId="2" fillId="0" borderId="30" xfId="2" applyNumberFormat="1" applyFont="1" applyBorder="1" applyAlignment="1" applyProtection="1">
      <alignment vertical="center"/>
      <protection locked="0"/>
    </xf>
    <xf numFmtId="0" fontId="14" fillId="2" borderId="0" xfId="1" applyFont="1" applyFill="1" applyAlignment="1">
      <alignment horizontal="center" vertical="center"/>
    </xf>
    <xf numFmtId="0" fontId="12" fillId="5" borderId="22"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65"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70" xfId="0" applyFont="1" applyFill="1" applyBorder="1" applyAlignment="1">
      <alignment horizontal="center" vertical="center" wrapText="1"/>
    </xf>
    <xf numFmtId="0" fontId="12" fillId="5" borderId="7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2"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51" xfId="0" applyFont="1" applyFill="1" applyBorder="1" applyAlignment="1">
      <alignment horizontal="center" vertical="center" wrapText="1"/>
    </xf>
    <xf numFmtId="0" fontId="4" fillId="0" borderId="46" xfId="0" applyFont="1" applyBorder="1" applyAlignment="1">
      <alignment horizontal="center"/>
    </xf>
    <xf numFmtId="0" fontId="4" fillId="0" borderId="58" xfId="0" applyFont="1" applyBorder="1" applyAlignment="1">
      <alignment horizontal="center"/>
    </xf>
    <xf numFmtId="0" fontId="4" fillId="0" borderId="34" xfId="0" applyFont="1" applyBorder="1" applyAlignment="1">
      <alignment horizontal="center"/>
    </xf>
    <xf numFmtId="0" fontId="4" fillId="0" borderId="3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1" fillId="14" borderId="19" xfId="0" applyFont="1" applyFill="1" applyBorder="1" applyAlignment="1">
      <alignment horizontal="center" wrapText="1"/>
    </xf>
    <xf numFmtId="0" fontId="11" fillId="14" borderId="69" xfId="0" applyFont="1" applyFill="1" applyBorder="1" applyAlignment="1">
      <alignment horizontal="center" wrapText="1"/>
    </xf>
    <xf numFmtId="0" fontId="4" fillId="0" borderId="74" xfId="0" applyFont="1" applyBorder="1" applyAlignment="1">
      <alignment horizontal="center"/>
    </xf>
    <xf numFmtId="0" fontId="4" fillId="0" borderId="75" xfId="0" applyFont="1" applyBorder="1" applyAlignment="1">
      <alignment horizontal="center"/>
    </xf>
    <xf numFmtId="0" fontId="15" fillId="3" borderId="1" xfId="2" applyFont="1" applyFill="1" applyBorder="1" applyAlignment="1" applyProtection="1">
      <alignment horizontal="center" vertical="center" wrapText="1"/>
      <protection locked="0"/>
    </xf>
    <xf numFmtId="0" fontId="15" fillId="3" borderId="2" xfId="2" applyFont="1" applyFill="1" applyBorder="1" applyAlignment="1" applyProtection="1">
      <alignment horizontal="center" vertical="center" wrapText="1"/>
      <protection locked="0"/>
    </xf>
    <xf numFmtId="0" fontId="15" fillId="3" borderId="3" xfId="2" applyFont="1" applyFill="1" applyBorder="1" applyAlignment="1" applyProtection="1">
      <alignment horizontal="center" vertical="center" wrapText="1"/>
      <protection locked="0"/>
    </xf>
    <xf numFmtId="0" fontId="15" fillId="3" borderId="5" xfId="2" applyFont="1" applyFill="1" applyBorder="1" applyAlignment="1" applyProtection="1">
      <alignment horizontal="center" vertical="center" wrapText="1"/>
      <protection locked="0"/>
    </xf>
    <xf numFmtId="0" fontId="15" fillId="3" borderId="6" xfId="2" applyFont="1" applyFill="1" applyBorder="1" applyAlignment="1" applyProtection="1">
      <alignment horizontal="center" vertical="center" wrapText="1"/>
      <protection locked="0"/>
    </xf>
    <xf numFmtId="0" fontId="15" fillId="3" borderId="7" xfId="2" applyFont="1" applyFill="1" applyBorder="1" applyAlignment="1" applyProtection="1">
      <alignment horizontal="center" vertical="center" wrapText="1"/>
      <protection locked="0"/>
    </xf>
    <xf numFmtId="0" fontId="15" fillId="3" borderId="79" xfId="2" applyFont="1" applyFill="1" applyBorder="1" applyAlignment="1" applyProtection="1">
      <alignment horizontal="center" vertical="center" wrapText="1"/>
      <protection locked="0"/>
    </xf>
    <xf numFmtId="0" fontId="15" fillId="3" borderId="80" xfId="2" applyFont="1" applyFill="1" applyBorder="1" applyAlignment="1" applyProtection="1">
      <alignment horizontal="center" vertical="center" wrapText="1"/>
      <protection locked="0"/>
    </xf>
    <xf numFmtId="0" fontId="15" fillId="3" borderId="81" xfId="2" applyFont="1" applyFill="1" applyBorder="1" applyAlignment="1" applyProtection="1">
      <alignment horizontal="center" vertical="center" wrapText="1"/>
      <protection locked="0"/>
    </xf>
    <xf numFmtId="0" fontId="6" fillId="0" borderId="0" xfId="2" applyAlignment="1" applyProtection="1">
      <alignment horizontal="left" vertical="top" wrapText="1" indent="1"/>
      <protection locked="0"/>
    </xf>
    <xf numFmtId="0" fontId="3" fillId="0" borderId="0" xfId="4" applyAlignment="1">
      <alignment horizontal="left" vertical="top" wrapText="1" indent="1"/>
    </xf>
    <xf numFmtId="0" fontId="3"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I7" sqref="I7"/>
    </sheetView>
  </sheetViews>
  <sheetFormatPr baseColWidth="10" defaultColWidth="11.42578125" defaultRowHeight="11.25" x14ac:dyDescent="0.2"/>
  <cols>
    <col min="1" max="1" width="14.7109375" style="87" customWidth="1"/>
    <col min="2" max="2" width="63.42578125" style="1" bestFit="1" customWidth="1"/>
    <col min="3" max="3" width="27.5703125" style="1" customWidth="1"/>
    <col min="4" max="4" width="18.85546875" style="1" customWidth="1"/>
    <col min="5" max="16384" width="11.42578125" style="1"/>
  </cols>
  <sheetData>
    <row r="1" spans="1:4" ht="12.75" x14ac:dyDescent="0.2">
      <c r="A1" s="283" t="s">
        <v>299</v>
      </c>
      <c r="B1" s="283"/>
      <c r="C1" s="268" t="s">
        <v>0</v>
      </c>
      <c r="D1" s="269">
        <v>2024</v>
      </c>
    </row>
    <row r="2" spans="1:4" ht="12.75" x14ac:dyDescent="0.2">
      <c r="A2" s="283" t="s">
        <v>1</v>
      </c>
      <c r="B2" s="283"/>
      <c r="C2" s="268" t="s">
        <v>2</v>
      </c>
      <c r="D2" s="269" t="s">
        <v>3</v>
      </c>
    </row>
    <row r="3" spans="1:4" ht="12.75" x14ac:dyDescent="0.2">
      <c r="A3" s="283" t="s">
        <v>300</v>
      </c>
      <c r="B3" s="283"/>
      <c r="C3" s="268" t="s">
        <v>4</v>
      </c>
      <c r="D3" s="269">
        <v>4</v>
      </c>
    </row>
    <row r="5" spans="1:4" x14ac:dyDescent="0.2">
      <c r="A5" s="89" t="s">
        <v>5</v>
      </c>
      <c r="B5" s="2" t="s">
        <v>6</v>
      </c>
      <c r="C5" s="2" t="s">
        <v>7</v>
      </c>
      <c r="D5" s="89" t="s">
        <v>8</v>
      </c>
    </row>
    <row r="6" spans="1:4" ht="33.75" x14ac:dyDescent="0.2">
      <c r="A6" s="3" t="s">
        <v>9</v>
      </c>
      <c r="B6" s="4" t="s">
        <v>10</v>
      </c>
      <c r="C6" s="5" t="s">
        <v>11</v>
      </c>
      <c r="D6" s="1" t="str">
        <f>IF(('REV Det'!G7+'REV Det'!L7)=0,"Si cumple la regla","No cumple la regla")</f>
        <v>Si cumple la regla</v>
      </c>
    </row>
    <row r="7" spans="1:4" ht="56.25" x14ac:dyDescent="0.2">
      <c r="A7" s="3" t="s">
        <v>12</v>
      </c>
      <c r="B7" s="4" t="s">
        <v>13</v>
      </c>
      <c r="C7" s="5" t="s">
        <v>14</v>
      </c>
      <c r="D7" s="1" t="str">
        <f>IF(('REV Det'!G8+'REV Det'!L8)=0,"Si cumple la regla","No cumple la regla")</f>
        <v>Si cumple la regla</v>
      </c>
    </row>
    <row r="8" spans="1:4" ht="56.25" x14ac:dyDescent="0.2">
      <c r="A8" s="3" t="s">
        <v>15</v>
      </c>
      <c r="B8" s="4" t="s">
        <v>16</v>
      </c>
      <c r="C8" s="5" t="s">
        <v>14</v>
      </c>
      <c r="D8" s="1" t="str">
        <f>IF(('REV Det'!G9+'REV Det'!L9)=0,"Si cumple la regla","No cumple la regla")</f>
        <v>Si cumple la regla</v>
      </c>
    </row>
    <row r="9" spans="1:4" ht="56.25" x14ac:dyDescent="0.2">
      <c r="A9" s="3" t="s">
        <v>17</v>
      </c>
      <c r="B9" s="4" t="s">
        <v>18</v>
      </c>
      <c r="C9" s="5" t="s">
        <v>14</v>
      </c>
      <c r="D9" s="1" t="str">
        <f>IF(('REV Det'!G10+'REV Det'!L10)=0,"Si cumple la regla","No cumple la regla")</f>
        <v>Si cumple la regla</v>
      </c>
    </row>
    <row r="10" spans="1:4" ht="33.75" x14ac:dyDescent="0.2">
      <c r="A10" s="3" t="s">
        <v>19</v>
      </c>
      <c r="B10" s="4" t="s">
        <v>20</v>
      </c>
      <c r="C10" s="5" t="s">
        <v>21</v>
      </c>
      <c r="D10" s="1" t="str">
        <f>IF(('REV Det'!G11+'REV Det'!L11)=0,"Si cumple la regla","No cumple la regla")</f>
        <v>Si cumple la regla</v>
      </c>
    </row>
    <row r="11" spans="1:4" ht="33.75" x14ac:dyDescent="0.2">
      <c r="A11" s="3" t="s">
        <v>22</v>
      </c>
      <c r="B11" s="4" t="s">
        <v>23</v>
      </c>
      <c r="C11" s="5" t="s">
        <v>24</v>
      </c>
      <c r="D11" s="1" t="str">
        <f>IF((SUM('REV Det'!G12:G27,'REV Det'!L12:L27))=0, "Si cumple la regla","No cumple la regla")</f>
        <v>Si cumple la regla</v>
      </c>
    </row>
    <row r="12" spans="1:4" ht="33.75" x14ac:dyDescent="0.2">
      <c r="A12" s="3" t="s">
        <v>25</v>
      </c>
      <c r="B12" s="4" t="s">
        <v>26</v>
      </c>
      <c r="C12" s="5" t="s">
        <v>27</v>
      </c>
      <c r="D12" s="1" t="str">
        <f>IF(('REV Det'!G28+'REV Det'!L28)=0,"Si cumple la regla","No cumple la regla")</f>
        <v>Si cumple la regla</v>
      </c>
    </row>
    <row r="13" spans="1:4" ht="33.75" x14ac:dyDescent="0.2">
      <c r="A13" s="3" t="s">
        <v>28</v>
      </c>
      <c r="B13" s="4" t="s">
        <v>29</v>
      </c>
      <c r="C13" s="5" t="s">
        <v>27</v>
      </c>
      <c r="D13" s="1" t="str">
        <f>IF(('REV Det'!G29+'REV Det'!L29)=0,"Si cumple la regla","No cumple la regla")</f>
        <v>Si cumple la regla</v>
      </c>
    </row>
    <row r="14" spans="1:4" ht="33.75" x14ac:dyDescent="0.2">
      <c r="A14" s="3" t="s">
        <v>30</v>
      </c>
      <c r="B14" s="4" t="s">
        <v>31</v>
      </c>
      <c r="C14" s="5" t="s">
        <v>32</v>
      </c>
      <c r="D14" s="1" t="str">
        <f>IF(('REV Det'!G30+'REV Det'!L30)=0,"Si cumple la regla","No cumple la regla")</f>
        <v>Si cumple la regla</v>
      </c>
    </row>
    <row r="15" spans="1:4" ht="45" x14ac:dyDescent="0.2">
      <c r="A15" s="3" t="s">
        <v>33</v>
      </c>
      <c r="B15" s="4" t="s">
        <v>34</v>
      </c>
      <c r="C15" s="5" t="s">
        <v>35</v>
      </c>
      <c r="D15" s="1" t="str">
        <f>IF(('REV Det'!G31+'REV Det'!L31)=0,"Si cumple la regla","No cumple la regla")</f>
        <v>Si cumple la regla</v>
      </c>
    </row>
    <row r="16" spans="1:4" ht="45" x14ac:dyDescent="0.2">
      <c r="A16" s="3" t="s">
        <v>36</v>
      </c>
      <c r="B16" s="4" t="s">
        <v>37</v>
      </c>
      <c r="C16" s="5" t="s">
        <v>38</v>
      </c>
      <c r="D16" s="1" t="str">
        <f>IF((SUM('REV Det'!G32:G33,'REV Det'!L32:L33))=0, "Si cumple la regla","No cumple la regla")</f>
        <v>Si cumple la regla</v>
      </c>
    </row>
    <row r="17" spans="1:4" ht="33.75" x14ac:dyDescent="0.2">
      <c r="A17" s="3" t="s">
        <v>39</v>
      </c>
      <c r="B17" s="4" t="s">
        <v>40</v>
      </c>
      <c r="C17" s="5" t="s">
        <v>38</v>
      </c>
      <c r="D17" s="1" t="str">
        <f>IF(('REV Det'!G34+'REV Det'!L34)=0,"Si cumple la regla","No cumple la regla")</f>
        <v>Si cumple la regla</v>
      </c>
    </row>
    <row r="18" spans="1:4" ht="56.25" x14ac:dyDescent="0.2">
      <c r="A18" s="3" t="s">
        <v>41</v>
      </c>
      <c r="B18" s="4" t="s">
        <v>42</v>
      </c>
      <c r="C18" s="5" t="s">
        <v>38</v>
      </c>
      <c r="D18" s="1" t="str">
        <f>IF((SUM('REV Det'!G35:G36,'REV Det'!L35:L36))=0, "Si cumple la regla","No cumple la regla")</f>
        <v>Si cumple la regla</v>
      </c>
    </row>
    <row r="19" spans="1:4" ht="56.25" x14ac:dyDescent="0.2">
      <c r="A19" s="3" t="s">
        <v>43</v>
      </c>
      <c r="B19" s="4" t="s">
        <v>44</v>
      </c>
      <c r="C19" s="5" t="s">
        <v>38</v>
      </c>
      <c r="D19" s="1" t="str">
        <f>IF(('REV Det'!G37+'REV Det'!L37)=0,"Si cumple la regla","No cumple la regla")</f>
        <v>Si cumple la regla</v>
      </c>
    </row>
    <row r="20" spans="1:4" ht="45" x14ac:dyDescent="0.2">
      <c r="A20" s="3" t="s">
        <v>45</v>
      </c>
      <c r="B20" s="4" t="s">
        <v>46</v>
      </c>
      <c r="C20" s="5" t="s">
        <v>47</v>
      </c>
      <c r="D20" s="1" t="str">
        <f>IF((SUM('REV Det'!G38:G39,'REV Det'!L38:L39))=0, "Si cumple la regla","No cumple la regla")</f>
        <v>Si cumple la regla</v>
      </c>
    </row>
    <row r="21" spans="1:4" ht="33.75" x14ac:dyDescent="0.2">
      <c r="A21" s="3" t="s">
        <v>48</v>
      </c>
      <c r="B21" s="4" t="s">
        <v>49</v>
      </c>
      <c r="C21" s="5" t="s">
        <v>47</v>
      </c>
      <c r="D21" s="1" t="str">
        <f>IF(('REV Det'!G40+'REV Det'!L40)=0,"Si cumple la regla","No cumple la regla")</f>
        <v>Si cumple la regla</v>
      </c>
    </row>
    <row r="22" spans="1:4" ht="56.25" x14ac:dyDescent="0.2">
      <c r="A22" s="3" t="s">
        <v>50</v>
      </c>
      <c r="B22" s="4" t="s">
        <v>51</v>
      </c>
      <c r="C22" s="5" t="s">
        <v>47</v>
      </c>
      <c r="D22" s="1" t="str">
        <f>IF((SUM('REV Det'!G41:G42,'REV Det'!L41:L42))=0, "Si cumple la regla","No cumple la regla")</f>
        <v>Si cumple la regla</v>
      </c>
    </row>
    <row r="23" spans="1:4" ht="56.25" x14ac:dyDescent="0.2">
      <c r="A23" s="3" t="s">
        <v>52</v>
      </c>
      <c r="B23" s="4" t="s">
        <v>53</v>
      </c>
      <c r="C23" s="5" t="s">
        <v>47</v>
      </c>
      <c r="D23" s="1" t="str">
        <f>IF(('REV Det'!G43+'REV Det'!L43)=0,"Si cumple la regla","No cumple la regla")</f>
        <v>Si cumple la regla</v>
      </c>
    </row>
    <row r="24" spans="1:4" ht="56.25" x14ac:dyDescent="0.2">
      <c r="A24" s="3" t="s">
        <v>54</v>
      </c>
      <c r="B24" s="4" t="s">
        <v>55</v>
      </c>
      <c r="C24" s="5" t="s">
        <v>56</v>
      </c>
      <c r="D24" s="1" t="str">
        <f>IF((SUM('REV Det'!G44:G46,'REV Det'!L44:L46))=0, "Si cumple la regla","No cumple la regla")</f>
        <v>Si cumple la regla</v>
      </c>
    </row>
    <row r="25" spans="1:4" ht="67.5" x14ac:dyDescent="0.2">
      <c r="A25" s="3" t="s">
        <v>57</v>
      </c>
      <c r="B25" s="4" t="s">
        <v>58</v>
      </c>
      <c r="C25" s="5" t="s">
        <v>56</v>
      </c>
      <c r="D25" s="1" t="str">
        <f>IF((SUM('REV Det'!G47:G49,'REV Det'!L47:L49))=0, "Si cumple la regla","No cumple la regla")</f>
        <v>Si cumple la regla</v>
      </c>
    </row>
    <row r="26" spans="1:4" ht="56.25" x14ac:dyDescent="0.2">
      <c r="A26" s="3" t="s">
        <v>59</v>
      </c>
      <c r="B26" s="4" t="s">
        <v>60</v>
      </c>
      <c r="C26" s="5" t="s">
        <v>56</v>
      </c>
      <c r="D26" s="1" t="str">
        <f>IF(('REV Det'!G50+'REV Det'!L50)=0,"Si cumple la regla","No cumple la regla")</f>
        <v>Si cumple la regla</v>
      </c>
    </row>
    <row r="27" spans="1:4" ht="67.5" x14ac:dyDescent="0.2">
      <c r="A27" s="3" t="s">
        <v>61</v>
      </c>
      <c r="B27" s="4" t="s">
        <v>62</v>
      </c>
      <c r="C27" s="5" t="s">
        <v>56</v>
      </c>
      <c r="D27" s="1" t="str">
        <f>IF((SUM('REV Det'!G51:G52,'REV Det'!L51:L52))=0, "Si cumple la regla","No cumple la regla")</f>
        <v>Si cumple la regla</v>
      </c>
    </row>
    <row r="28" spans="1:4" ht="56.25" x14ac:dyDescent="0.2">
      <c r="A28" s="3" t="s">
        <v>63</v>
      </c>
      <c r="B28" s="4" t="s">
        <v>64</v>
      </c>
      <c r="C28" s="5" t="s">
        <v>65</v>
      </c>
      <c r="D28" s="228" t="str">
        <f>IF((SUM('REV Det'!G54:G55,'REV Det'!L54:L55))=0, "Si cumple la regla","No cumple la regla")</f>
        <v>Si cumple la regla</v>
      </c>
    </row>
    <row r="29" spans="1:4" ht="56.25" x14ac:dyDescent="0.2">
      <c r="A29" s="3" t="s">
        <v>66</v>
      </c>
      <c r="B29" s="4" t="s">
        <v>67</v>
      </c>
      <c r="C29" s="5" t="s">
        <v>65</v>
      </c>
      <c r="D29" s="228" t="str">
        <f>IF((SUM('REV Det'!G56:G57,'REV Det'!L56:L57))=0, "Si cumple la regla","No cumple la regla")</f>
        <v>Si cumple la regla</v>
      </c>
    </row>
    <row r="30" spans="1:4" ht="56.25" x14ac:dyDescent="0.2">
      <c r="A30" s="3" t="s">
        <v>68</v>
      </c>
      <c r="B30" s="4" t="s">
        <v>69</v>
      </c>
      <c r="C30" s="5" t="s">
        <v>65</v>
      </c>
      <c r="D30" s="228" t="str">
        <f>IF((SUM('REV Det'!G58:G59,'REV Det'!L58:L59))=0, "Si cumple la regla","No cumple la regla")</f>
        <v>Si cumple la regla</v>
      </c>
    </row>
    <row r="31" spans="1:4" ht="90" x14ac:dyDescent="0.2">
      <c r="A31" s="3" t="s">
        <v>70</v>
      </c>
      <c r="B31" s="4" t="s">
        <v>71</v>
      </c>
      <c r="C31" s="5" t="s">
        <v>56</v>
      </c>
      <c r="D31" s="228" t="str">
        <f>IF(('REV Det'!G53+'REV Det'!L53)=0,"Si cumple la regla","No cumple la regla")</f>
        <v>Si cumple la regla</v>
      </c>
    </row>
    <row r="32" spans="1:4" ht="45" x14ac:dyDescent="0.2">
      <c r="A32" s="3" t="s">
        <v>72</v>
      </c>
      <c r="B32" s="4" t="s">
        <v>73</v>
      </c>
      <c r="C32" s="5" t="s">
        <v>74</v>
      </c>
      <c r="D32" s="228" t="str">
        <f>IF(('REV Det'!G60+'REV Det'!L60)=0,"Si cumple la regla","No cumple la regla")</f>
        <v>Si cumple la regla</v>
      </c>
    </row>
    <row r="33" spans="1:4" ht="45" x14ac:dyDescent="0.2">
      <c r="A33" s="3" t="s">
        <v>75</v>
      </c>
      <c r="B33" s="4" t="s">
        <v>76</v>
      </c>
      <c r="C33" s="5" t="s">
        <v>77</v>
      </c>
      <c r="D33" s="228" t="str">
        <f>IF((SUM('REV Det'!G61:G76,'REV Det'!L61:L76))=0, "Si cumple la regla","No cumple la regla")</f>
        <v>Si cumple la regla</v>
      </c>
    </row>
    <row r="34" spans="1:4" ht="56.25" x14ac:dyDescent="0.2">
      <c r="A34" s="3" t="s">
        <v>78</v>
      </c>
      <c r="B34" s="4" t="s">
        <v>79</v>
      </c>
      <c r="C34" s="5" t="s">
        <v>80</v>
      </c>
      <c r="D34" s="228" t="str">
        <f>IF((SUM('REV Det'!G77:G79,'REV Det'!L77:L79))=0, "Si cumple la regla","No cumple la regla")</f>
        <v>Si cumple la regla</v>
      </c>
    </row>
    <row r="35" spans="1:4" ht="45" x14ac:dyDescent="0.2">
      <c r="A35" s="3" t="s">
        <v>81</v>
      </c>
      <c r="B35" s="4" t="s">
        <v>82</v>
      </c>
      <c r="C35" s="5" t="s">
        <v>80</v>
      </c>
      <c r="D35" s="228" t="str">
        <f>IF(('REV Det'!G80+'REV Det'!L80)=0,"Si cumple la regla","No cumple la regla")</f>
        <v>Si cumple la regla</v>
      </c>
    </row>
    <row r="36" spans="1:4" ht="45" x14ac:dyDescent="0.2">
      <c r="A36" s="3" t="s">
        <v>83</v>
      </c>
      <c r="B36" s="4" t="s">
        <v>84</v>
      </c>
      <c r="C36" s="5" t="s">
        <v>85</v>
      </c>
      <c r="D36" s="228" t="str">
        <f>IF(('REV Det'!G81+'REV Det'!L81)=0,"Si cumple la regla","No cumple la regla")</f>
        <v>Si cumple la regla</v>
      </c>
    </row>
    <row r="37" spans="1:4" ht="33.75" x14ac:dyDescent="0.2">
      <c r="A37" s="3" t="s">
        <v>86</v>
      </c>
      <c r="B37" s="4" t="s">
        <v>87</v>
      </c>
      <c r="C37" s="5" t="s">
        <v>88</v>
      </c>
      <c r="D37" s="228" t="str">
        <f>IF(('REV Det'!G82+'REV Det'!L82)=0,"Si cumple la regla","No cumple la regla")</f>
        <v>Si cumple la regla</v>
      </c>
    </row>
    <row r="38" spans="1:4" ht="33.75" x14ac:dyDescent="0.2">
      <c r="A38" s="3" t="s">
        <v>89</v>
      </c>
      <c r="B38" s="4" t="s">
        <v>90</v>
      </c>
      <c r="C38" s="5" t="s">
        <v>88</v>
      </c>
      <c r="D38" s="228" t="str">
        <f>IF(('REV Det'!G83+'REV Det'!L83)=0,"Si cumple la regla","No cumple la regla")</f>
        <v>Si cumple la regla</v>
      </c>
    </row>
    <row r="39" spans="1:4" ht="33.75" x14ac:dyDescent="0.2">
      <c r="A39" s="3" t="s">
        <v>91</v>
      </c>
      <c r="B39" s="4" t="s">
        <v>92</v>
      </c>
      <c r="C39" s="5" t="s">
        <v>93</v>
      </c>
      <c r="D39" s="228" t="str">
        <f>IF((SUM('REV Det'!G84:G99,'REV Det'!L84:L99))=0, "Si cumple la regla","No cumple la regla")</f>
        <v>Si cumple la regla</v>
      </c>
    </row>
    <row r="40" spans="1:4" ht="33.75" x14ac:dyDescent="0.2">
      <c r="A40" s="3" t="s">
        <v>94</v>
      </c>
      <c r="B40" s="4" t="s">
        <v>95</v>
      </c>
      <c r="C40" s="5" t="s">
        <v>96</v>
      </c>
      <c r="D40" s="228" t="str">
        <f>IF((SUM('REV Det'!G100:G115,'REV Det'!L100:L115))=0, "Si cumple la regla","No cumple la regla")</f>
        <v>Si cumple la regla</v>
      </c>
    </row>
    <row r="41" spans="1:4" ht="45" x14ac:dyDescent="0.2">
      <c r="A41" s="3" t="s">
        <v>97</v>
      </c>
      <c r="B41" s="4" t="s">
        <v>98</v>
      </c>
      <c r="C41" s="5" t="s">
        <v>99</v>
      </c>
      <c r="D41" s="228"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31496062992125984" right="0.11811023622047245" top="0.35433070866141736" bottom="0.15748031496062992" header="0.31496062992125984" footer="0.31496062992125984"/>
  <pageSetup scale="8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Q35" sqref="Q35:R35"/>
    </sheetView>
  </sheetViews>
  <sheetFormatPr baseColWidth="10" defaultColWidth="11.42578125" defaultRowHeight="11.25" x14ac:dyDescent="0.2"/>
  <cols>
    <col min="1" max="1" width="16" style="1" customWidth="1"/>
    <col min="2" max="2" width="36.28515625" style="1" customWidth="1"/>
    <col min="3" max="3" width="9.5703125" style="1" customWidth="1"/>
    <col min="4" max="4" width="14.140625" style="93" customWidth="1"/>
    <col min="5" max="5" width="9" style="1" customWidth="1"/>
    <col min="6" max="6" width="13.28515625" style="93" customWidth="1"/>
    <col min="7" max="7" width="12.140625" style="88" customWidth="1"/>
    <col min="8" max="8" width="10.7109375" style="1" customWidth="1"/>
    <col min="9" max="9" width="16" style="95" customWidth="1"/>
    <col min="10" max="10" width="10.7109375" style="1" customWidth="1"/>
    <col min="11" max="11" width="16" style="95" customWidth="1"/>
    <col min="12" max="12" width="13.28515625" style="88" customWidth="1"/>
    <col min="13" max="13" width="35.85546875" style="1" hidden="1" customWidth="1"/>
    <col min="14" max="16384" width="11.42578125" style="1"/>
  </cols>
  <sheetData>
    <row r="1" spans="1:15" ht="12.75" x14ac:dyDescent="0.2">
      <c r="A1" s="283" t="str">
        <f>REV!A1</f>
        <v>Municipio de Salamanca, Guanajuato.</v>
      </c>
      <c r="B1" s="283"/>
      <c r="C1" s="283"/>
      <c r="D1" s="283"/>
      <c r="E1" s="283"/>
      <c r="F1" s="283"/>
      <c r="G1" s="283"/>
      <c r="H1" s="283"/>
      <c r="I1" s="283"/>
      <c r="J1" s="283"/>
      <c r="K1" s="268" t="s">
        <v>0</v>
      </c>
      <c r="L1" s="269">
        <f>REV!D1</f>
        <v>2024</v>
      </c>
    </row>
    <row r="2" spans="1:15" ht="12.75" x14ac:dyDescent="0.2">
      <c r="A2" s="283" t="s">
        <v>1</v>
      </c>
      <c r="B2" s="283"/>
      <c r="C2" s="283"/>
      <c r="D2" s="283"/>
      <c r="E2" s="283"/>
      <c r="F2" s="283"/>
      <c r="G2" s="283"/>
      <c r="H2" s="283"/>
      <c r="I2" s="283"/>
      <c r="J2" s="283"/>
      <c r="K2" s="268" t="s">
        <v>2</v>
      </c>
      <c r="L2" s="269" t="s">
        <v>3</v>
      </c>
    </row>
    <row r="3" spans="1:15" ht="12.75" x14ac:dyDescent="0.2">
      <c r="A3" s="283" t="str">
        <f>REV!A3</f>
        <v>Correspondiente del 1 de Enero al 31 de Diciembre de 2024</v>
      </c>
      <c r="B3" s="283"/>
      <c r="C3" s="283"/>
      <c r="D3" s="283"/>
      <c r="E3" s="283"/>
      <c r="F3" s="283"/>
      <c r="G3" s="283"/>
      <c r="H3" s="283"/>
      <c r="I3" s="283"/>
      <c r="J3" s="283"/>
      <c r="K3" s="268" t="s">
        <v>4</v>
      </c>
      <c r="L3" s="269">
        <f>REV!D3</f>
        <v>4</v>
      </c>
    </row>
    <row r="4" spans="1:15" ht="12" thickBot="1" x14ac:dyDescent="0.25"/>
    <row r="5" spans="1:15" ht="15.75" customHeight="1" thickBot="1" x14ac:dyDescent="0.25">
      <c r="A5" s="301" t="s">
        <v>5</v>
      </c>
      <c r="B5" s="309" t="s">
        <v>265</v>
      </c>
      <c r="C5" s="305">
        <v>2022</v>
      </c>
      <c r="D5" s="306"/>
      <c r="E5" s="306"/>
      <c r="F5" s="96"/>
      <c r="G5" s="307" t="s">
        <v>280</v>
      </c>
      <c r="H5" s="305">
        <v>2021</v>
      </c>
      <c r="I5" s="306"/>
      <c r="J5" s="306"/>
      <c r="K5" s="97"/>
      <c r="L5" s="307" t="s">
        <v>280</v>
      </c>
      <c r="M5" s="303" t="s">
        <v>265</v>
      </c>
    </row>
    <row r="6" spans="1:15" ht="12" thickBot="1" x14ac:dyDescent="0.25">
      <c r="A6" s="302"/>
      <c r="B6" s="310"/>
      <c r="C6" s="107" t="s">
        <v>266</v>
      </c>
      <c r="D6" s="108" t="s">
        <v>279</v>
      </c>
      <c r="E6" s="108" t="s">
        <v>266</v>
      </c>
      <c r="F6" s="108" t="s">
        <v>279</v>
      </c>
      <c r="G6" s="308"/>
      <c r="H6" s="107" t="s">
        <v>266</v>
      </c>
      <c r="I6" s="108" t="s">
        <v>279</v>
      </c>
      <c r="J6" s="108" t="s">
        <v>266</v>
      </c>
      <c r="K6" s="108" t="s">
        <v>279</v>
      </c>
      <c r="L6" s="308"/>
      <c r="M6" s="304"/>
    </row>
    <row r="7" spans="1:15" ht="12" thickBot="1" x14ac:dyDescent="0.25">
      <c r="A7" s="106" t="s">
        <v>9</v>
      </c>
      <c r="B7" s="230" t="s">
        <v>204</v>
      </c>
      <c r="C7" s="260" t="s">
        <v>278</v>
      </c>
      <c r="D7" s="262">
        <f>IF(ACT!B68&gt;0,ACT!B68,ACT!B68*-1)</f>
        <v>214797048.48000002</v>
      </c>
      <c r="E7" s="261" t="s">
        <v>267</v>
      </c>
      <c r="F7" s="110">
        <f>IF(ESF!E36&gt;0,ESF!E36,ESF!E36*-1)</f>
        <v>214797048.47999999</v>
      </c>
      <c r="G7" s="111">
        <f>ROUND(D7-F7,2)</f>
        <v>0</v>
      </c>
      <c r="H7" s="112" t="s">
        <v>277</v>
      </c>
      <c r="I7" s="113">
        <f>IF(ACT!C68&gt;0,ACT!C68,ACT!C68*-1)</f>
        <v>348926261.96000016</v>
      </c>
      <c r="J7" s="114" t="s">
        <v>267</v>
      </c>
      <c r="K7" s="227">
        <f>IF(ESF!F36&gt;0,ESF!F36,ESF!F36*-1)</f>
        <v>348926261.95999998</v>
      </c>
      <c r="L7" s="115">
        <f>ROUND(I7-K7,2)</f>
        <v>0</v>
      </c>
      <c r="M7" s="199" t="s">
        <v>204</v>
      </c>
      <c r="O7" s="228"/>
    </row>
    <row r="8" spans="1:15" ht="12" thickBot="1" x14ac:dyDescent="0.25">
      <c r="A8" s="98" t="s">
        <v>12</v>
      </c>
      <c r="B8" s="236" t="s">
        <v>204</v>
      </c>
      <c r="C8" s="116" t="s">
        <v>278</v>
      </c>
      <c r="D8" s="110">
        <f>IF(ACT!B68&gt;0,ACT!B68,ACT!B68*-1)</f>
        <v>214797048.48000002</v>
      </c>
      <c r="E8" s="118" t="s">
        <v>281</v>
      </c>
      <c r="F8" s="117">
        <f>IF(VHP!D28&gt;0,VHP!D28,VHP!D28*-1)</f>
        <v>214797048.47999999</v>
      </c>
      <c r="G8" s="119">
        <f>ROUND(D8-F8,2)</f>
        <v>0</v>
      </c>
      <c r="H8" s="299"/>
      <c r="I8" s="294"/>
      <c r="J8" s="294"/>
      <c r="K8" s="294"/>
      <c r="L8" s="300"/>
      <c r="M8" s="200" t="s">
        <v>204</v>
      </c>
    </row>
    <row r="9" spans="1:15" ht="12" thickBot="1" x14ac:dyDescent="0.25">
      <c r="A9" s="98" t="s">
        <v>15</v>
      </c>
      <c r="B9" s="236" t="s">
        <v>204</v>
      </c>
      <c r="C9" s="286"/>
      <c r="D9" s="287"/>
      <c r="E9" s="287"/>
      <c r="F9" s="120"/>
      <c r="G9" s="121"/>
      <c r="H9" s="122" t="s">
        <v>277</v>
      </c>
      <c r="I9" s="123">
        <f>IF(ACT!C68&gt;0,ACT!C68,ACT!C68*-1)</f>
        <v>348926261.96000016</v>
      </c>
      <c r="J9" s="124" t="s">
        <v>281</v>
      </c>
      <c r="K9" s="123">
        <f>IF(VHP!D10&gt;0,VHP!D10,VHP!D10*-1)</f>
        <v>348926261.95999998</v>
      </c>
      <c r="L9" s="125">
        <f>ROUND(I9-K9,2)</f>
        <v>0</v>
      </c>
      <c r="M9" s="200" t="s">
        <v>204</v>
      </c>
    </row>
    <row r="10" spans="1:15" ht="12" thickBot="1" x14ac:dyDescent="0.25">
      <c r="A10" s="98" t="s">
        <v>17</v>
      </c>
      <c r="B10" s="236" t="s">
        <v>204</v>
      </c>
      <c r="C10" s="126"/>
      <c r="D10" s="127"/>
      <c r="E10" s="128" t="s">
        <v>281</v>
      </c>
      <c r="F10" s="117">
        <f>IF(VHP!D29&gt;0,VHP!D29,VHP!D29*-1)</f>
        <v>348926261.95999998</v>
      </c>
      <c r="G10" s="130"/>
      <c r="H10" s="122" t="s">
        <v>277</v>
      </c>
      <c r="I10" s="113">
        <f>IF(ACT!C68&gt;0,ACT!C68,ACT!C68*-1)</f>
        <v>348926261.96000016</v>
      </c>
      <c r="J10" s="131"/>
      <c r="K10" s="132"/>
      <c r="L10" s="125">
        <f>ROUND(F10-I10,2)</f>
        <v>0</v>
      </c>
      <c r="M10" s="200" t="s">
        <v>204</v>
      </c>
    </row>
    <row r="11" spans="1:15" ht="12" thickBot="1" x14ac:dyDescent="0.25">
      <c r="A11" s="98" t="s">
        <v>19</v>
      </c>
      <c r="B11" s="236" t="s">
        <v>204</v>
      </c>
      <c r="C11" s="122" t="s">
        <v>267</v>
      </c>
      <c r="D11" s="133">
        <f>IF(ESF!E36&gt;0,ESF!E36,ESF!E36*-1)</f>
        <v>214797048.47999999</v>
      </c>
      <c r="E11" s="134" t="s">
        <v>277</v>
      </c>
      <c r="F11" s="135">
        <f>IF(ACT!B68&gt;0,ACT!B68,ACT!B68*-1)</f>
        <v>214797048.48000002</v>
      </c>
      <c r="G11" s="136">
        <f t="shared" ref="G11:G28" si="0">ROUND(D11-F11,2)</f>
        <v>0</v>
      </c>
      <c r="H11" s="122" t="s">
        <v>267</v>
      </c>
      <c r="I11" s="137">
        <f>IF(ESF!F36&gt;0,ESF!F36,ESF!F36*-1)</f>
        <v>348926261.95999998</v>
      </c>
      <c r="J11" s="124" t="s">
        <v>277</v>
      </c>
      <c r="K11" s="123">
        <f>IF(ACT!C68&gt;0,ACT!C68,ACT!C68*-1)</f>
        <v>348926261.96000016</v>
      </c>
      <c r="L11" s="125">
        <f>ROUND(I11-K11,2)</f>
        <v>0</v>
      </c>
      <c r="M11" s="200" t="s">
        <v>204</v>
      </c>
    </row>
    <row r="12" spans="1:15" x14ac:dyDescent="0.2">
      <c r="A12" s="99" t="s">
        <v>22</v>
      </c>
      <c r="B12" s="238" t="s">
        <v>161</v>
      </c>
      <c r="C12" s="138" t="s">
        <v>267</v>
      </c>
      <c r="D12" s="139">
        <f>IF(ESF!B5&gt;0,ESF!B5,ESF!B5*-1)</f>
        <v>249107081.03999999</v>
      </c>
      <c r="E12" s="140" t="s">
        <v>268</v>
      </c>
      <c r="F12" s="263">
        <f>IF(EAA!E5&gt;0,EAA!E5,EAA!E5*-1)</f>
        <v>249107081.03999996</v>
      </c>
      <c r="G12" s="142">
        <f t="shared" si="0"/>
        <v>0</v>
      </c>
      <c r="H12" s="143" t="s">
        <v>267</v>
      </c>
      <c r="I12" s="264">
        <f>IF(ESF!C5&gt;0,ESF!C5,ESF!C5*-1)</f>
        <v>383644526.98000002</v>
      </c>
      <c r="J12" s="144" t="s">
        <v>268</v>
      </c>
      <c r="K12" s="187">
        <f>IF(EAA!B5&gt;0,EAA!B5,EAA!B5*-1)</f>
        <v>383644526.98000002</v>
      </c>
      <c r="L12" s="146">
        <f t="shared" ref="L12:L43" si="1">ROUND(I12-K12,2)</f>
        <v>0</v>
      </c>
      <c r="M12" s="201" t="s">
        <v>161</v>
      </c>
    </row>
    <row r="13" spans="1:15" x14ac:dyDescent="0.2">
      <c r="A13" s="100"/>
      <c r="B13" s="229" t="s">
        <v>163</v>
      </c>
      <c r="C13" s="147" t="s">
        <v>267</v>
      </c>
      <c r="D13" s="148">
        <f>IF(ESF!B6&gt;0,ESF!B6,ESF!B6*-1)</f>
        <v>13867939.210000001</v>
      </c>
      <c r="E13" s="149" t="s">
        <v>268</v>
      </c>
      <c r="F13" s="129">
        <f>IF(EAA!E6&gt;0,EAA!E6,EAA!E6*-1)</f>
        <v>13867939.210000038</v>
      </c>
      <c r="G13" s="150">
        <f t="shared" si="0"/>
        <v>0</v>
      </c>
      <c r="H13" s="151" t="s">
        <v>267</v>
      </c>
      <c r="I13" s="152">
        <f>IF(ESF!C6&gt;0,ESF!C6,ESF!C6*-1)</f>
        <v>18027335.010000002</v>
      </c>
      <c r="J13" s="128" t="s">
        <v>268</v>
      </c>
      <c r="K13" s="152">
        <f>IF(EAA!B6&gt;0,EAA!B6,EAA!B6*-1)</f>
        <v>18027335.010000002</v>
      </c>
      <c r="L13" s="153">
        <f t="shared" si="1"/>
        <v>0</v>
      </c>
      <c r="M13" s="202" t="s">
        <v>163</v>
      </c>
    </row>
    <row r="14" spans="1:15" x14ac:dyDescent="0.2">
      <c r="A14" s="100"/>
      <c r="B14" s="229" t="s">
        <v>165</v>
      </c>
      <c r="C14" s="147" t="s">
        <v>267</v>
      </c>
      <c r="D14" s="148">
        <f>IF(ESF!B7&gt;0,ESF!B7,ESF!B7*-1)</f>
        <v>40912150.509999998</v>
      </c>
      <c r="E14" s="149" t="s">
        <v>268</v>
      </c>
      <c r="F14" s="129">
        <f>IF(EAA!E7&gt;0,EAA!E7,EAA!E7*-1)</f>
        <v>40912150.50999999</v>
      </c>
      <c r="G14" s="150">
        <f t="shared" si="0"/>
        <v>0</v>
      </c>
      <c r="H14" s="151" t="s">
        <v>267</v>
      </c>
      <c r="I14" s="152">
        <f>IF(ESF!C7&gt;0,ESF!C7,ESF!C7*-1)</f>
        <v>150918275.81999999</v>
      </c>
      <c r="J14" s="128" t="s">
        <v>268</v>
      </c>
      <c r="K14" s="152">
        <f>IF(EAA!B7&gt;0,EAA!B7,EAA!B7*-1)</f>
        <v>150918275.81999999</v>
      </c>
      <c r="L14" s="153">
        <f t="shared" si="1"/>
        <v>0</v>
      </c>
      <c r="M14" s="202" t="s">
        <v>165</v>
      </c>
    </row>
    <row r="15" spans="1:15" x14ac:dyDescent="0.2">
      <c r="A15" s="100"/>
      <c r="B15" s="229" t="s">
        <v>167</v>
      </c>
      <c r="C15" s="147" t="s">
        <v>267</v>
      </c>
      <c r="D15" s="148">
        <f>IF(ESF!B8&gt;0,ESF!B8,ESF!B8*-1)</f>
        <v>0</v>
      </c>
      <c r="E15" s="149" t="s">
        <v>268</v>
      </c>
      <c r="F15" s="129">
        <f>IF(EAA!E8&gt;0,EAA!E8,EAA!E8*-1)</f>
        <v>0</v>
      </c>
      <c r="G15" s="150">
        <f t="shared" si="0"/>
        <v>0</v>
      </c>
      <c r="H15" s="151" t="s">
        <v>267</v>
      </c>
      <c r="I15" s="152">
        <f>IF(ESF!C8&gt;0,ESF!C8,ESF!C8*-1)</f>
        <v>0</v>
      </c>
      <c r="J15" s="128" t="s">
        <v>268</v>
      </c>
      <c r="K15" s="152">
        <f>IF(EAA!B8&gt;0,EAA!B8,EAA!B8*-1)</f>
        <v>0</v>
      </c>
      <c r="L15" s="153">
        <f t="shared" si="1"/>
        <v>0</v>
      </c>
      <c r="M15" s="202" t="s">
        <v>167</v>
      </c>
    </row>
    <row r="16" spans="1:15" x14ac:dyDescent="0.2">
      <c r="A16" s="100"/>
      <c r="B16" s="229" t="s">
        <v>169</v>
      </c>
      <c r="C16" s="147" t="s">
        <v>267</v>
      </c>
      <c r="D16" s="148">
        <f>IF(ESF!B9&gt;0,ESF!B9,ESF!B9*-1)</f>
        <v>0</v>
      </c>
      <c r="E16" s="149" t="s">
        <v>268</v>
      </c>
      <c r="F16" s="129">
        <f>IF(EAA!E9&gt;0,EAA!E9,EAA!E9*-1)</f>
        <v>0</v>
      </c>
      <c r="G16" s="150">
        <f t="shared" si="0"/>
        <v>0</v>
      </c>
      <c r="H16" s="151" t="s">
        <v>267</v>
      </c>
      <c r="I16" s="152">
        <f>IF(ESF!C9&gt;0,ESF!C9,ESF!C9*-1)</f>
        <v>0</v>
      </c>
      <c r="J16" s="128" t="s">
        <v>268</v>
      </c>
      <c r="K16" s="152">
        <f>IF(EAA!B9&gt;0,EAA!B9,EAA!B9*-1)</f>
        <v>0</v>
      </c>
      <c r="L16" s="153">
        <f t="shared" si="1"/>
        <v>0</v>
      </c>
      <c r="M16" s="202" t="s">
        <v>169</v>
      </c>
    </row>
    <row r="17" spans="1:13" ht="22.5" x14ac:dyDescent="0.2">
      <c r="A17" s="100"/>
      <c r="B17" s="229" t="s">
        <v>171</v>
      </c>
      <c r="C17" s="147" t="s">
        <v>267</v>
      </c>
      <c r="D17" s="148">
        <f>IF(ESF!B10&gt;0,ESF!B10,ESF!B10*-1)</f>
        <v>0</v>
      </c>
      <c r="E17" s="149" t="s">
        <v>268</v>
      </c>
      <c r="F17" s="129">
        <f>IF(EAA!E10&gt;0,EAA!E10,EAA!E10*-1)</f>
        <v>0</v>
      </c>
      <c r="G17" s="150">
        <f t="shared" si="0"/>
        <v>0</v>
      </c>
      <c r="H17" s="151" t="s">
        <v>267</v>
      </c>
      <c r="I17" s="152">
        <f>IF(ESF!C10&gt;0,ESF!C10,ESF!C10*-1)</f>
        <v>0</v>
      </c>
      <c r="J17" s="128" t="s">
        <v>268</v>
      </c>
      <c r="K17" s="152">
        <f>IF(EAA!B10&gt;0,EAA!B10,EAA!B10*-1)</f>
        <v>0</v>
      </c>
      <c r="L17" s="153">
        <f t="shared" si="1"/>
        <v>0</v>
      </c>
      <c r="M17" s="202" t="s">
        <v>171</v>
      </c>
    </row>
    <row r="18" spans="1:13" x14ac:dyDescent="0.2">
      <c r="A18" s="100"/>
      <c r="B18" s="229" t="s">
        <v>173</v>
      </c>
      <c r="C18" s="147" t="s">
        <v>267</v>
      </c>
      <c r="D18" s="148">
        <f>IF(ESF!B11&gt;0,ESF!B11,ESF!B11*-1)</f>
        <v>16980</v>
      </c>
      <c r="E18" s="149" t="s">
        <v>268</v>
      </c>
      <c r="F18" s="129">
        <f>IF(EAA!E11&gt;0,EAA!E11,EAA!E11*-1)</f>
        <v>16980</v>
      </c>
      <c r="G18" s="150">
        <f t="shared" si="0"/>
        <v>0</v>
      </c>
      <c r="H18" s="151" t="s">
        <v>267</v>
      </c>
      <c r="I18" s="152">
        <f>IF(ESF!C11&gt;0,ESF!C11,ESF!C11*-1)</f>
        <v>16980</v>
      </c>
      <c r="J18" s="128" t="s">
        <v>268</v>
      </c>
      <c r="K18" s="152">
        <f>IF(EAA!B11&gt;0,EAA!B11,EAA!B11*-1)</f>
        <v>16980</v>
      </c>
      <c r="L18" s="153">
        <f t="shared" si="1"/>
        <v>0</v>
      </c>
      <c r="M18" s="202" t="s">
        <v>173</v>
      </c>
    </row>
    <row r="19" spans="1:13" x14ac:dyDescent="0.2">
      <c r="A19" s="100"/>
      <c r="B19" s="229" t="s">
        <v>179</v>
      </c>
      <c r="C19" s="147" t="s">
        <v>267</v>
      </c>
      <c r="D19" s="148">
        <f>IF(ESF!B16&gt;0,ESF!B16,ESF!B16*-1)</f>
        <v>4729855.74</v>
      </c>
      <c r="E19" s="149" t="s">
        <v>268</v>
      </c>
      <c r="F19" s="129">
        <f>IF(EAA!E13&gt;0,EAA!E13,EAA!E13*-1)</f>
        <v>4729855.74</v>
      </c>
      <c r="G19" s="150">
        <f t="shared" si="0"/>
        <v>0</v>
      </c>
      <c r="H19" s="151" t="s">
        <v>267</v>
      </c>
      <c r="I19" s="152">
        <f>IF(ESF!C16&gt;0,ESF!C16,ESF!C16*-1)</f>
        <v>4729855.74</v>
      </c>
      <c r="J19" s="128" t="s">
        <v>268</v>
      </c>
      <c r="K19" s="152">
        <f>IF(EAA!B13&gt;0,EAA!B13,EAA!B13*-1)</f>
        <v>4729855.74</v>
      </c>
      <c r="L19" s="153">
        <f t="shared" si="1"/>
        <v>0</v>
      </c>
      <c r="M19" s="202" t="s">
        <v>179</v>
      </c>
    </row>
    <row r="20" spans="1:13" ht="22.5" x14ac:dyDescent="0.2">
      <c r="A20" s="100"/>
      <c r="B20" s="229" t="s">
        <v>181</v>
      </c>
      <c r="C20" s="147" t="s">
        <v>267</v>
      </c>
      <c r="D20" s="148">
        <f>IF(ESF!B17&gt;0,ESF!B17,ESF!B17*-1)</f>
        <v>0</v>
      </c>
      <c r="E20" s="149" t="s">
        <v>268</v>
      </c>
      <c r="F20" s="129">
        <f>IF(EAA!E14&gt;0,EAA!E14,EAA!E14*-1)</f>
        <v>0</v>
      </c>
      <c r="G20" s="150">
        <f t="shared" si="0"/>
        <v>0</v>
      </c>
      <c r="H20" s="151" t="s">
        <v>267</v>
      </c>
      <c r="I20" s="152">
        <f>IF(ESF!C17&gt;0,ESF!C17,ESF!C17*-1)</f>
        <v>0</v>
      </c>
      <c r="J20" s="128" t="s">
        <v>268</v>
      </c>
      <c r="K20" s="152">
        <f>IF(EAA!B14&gt;0,EAA!B14,EAA!B14*-1)</f>
        <v>0</v>
      </c>
      <c r="L20" s="153">
        <f t="shared" si="1"/>
        <v>0</v>
      </c>
      <c r="M20" s="202" t="s">
        <v>181</v>
      </c>
    </row>
    <row r="21" spans="1:13" ht="22.5" x14ac:dyDescent="0.2">
      <c r="A21" s="100"/>
      <c r="B21" s="229" t="s">
        <v>183</v>
      </c>
      <c r="C21" s="147" t="s">
        <v>267</v>
      </c>
      <c r="D21" s="148">
        <f>IF(ESF!B18&gt;0,ESF!B18,ESF!B18*-1)</f>
        <v>2446900046.1599998</v>
      </c>
      <c r="E21" s="149" t="s">
        <v>268</v>
      </c>
      <c r="F21" s="129">
        <f>IF(EAA!E15&gt;0,EAA!E15,EAA!E15*-1)</f>
        <v>2446900046.1599998</v>
      </c>
      <c r="G21" s="150">
        <f t="shared" si="0"/>
        <v>0</v>
      </c>
      <c r="H21" s="151" t="s">
        <v>267</v>
      </c>
      <c r="I21" s="152">
        <f>IF(ESF!C18&gt;0,ESF!C18,ESF!C18*-1)</f>
        <v>2067496518.8399999</v>
      </c>
      <c r="J21" s="128" t="s">
        <v>268</v>
      </c>
      <c r="K21" s="152">
        <f>IF(EAA!B15&gt;0,EAA!B15,EAA!B15*-1)</f>
        <v>2067496518.8399999</v>
      </c>
      <c r="L21" s="153">
        <f t="shared" si="1"/>
        <v>0</v>
      </c>
      <c r="M21" s="202" t="s">
        <v>183</v>
      </c>
    </row>
    <row r="22" spans="1:13" x14ac:dyDescent="0.2">
      <c r="A22" s="100"/>
      <c r="B22" s="229" t="s">
        <v>185</v>
      </c>
      <c r="C22" s="147" t="s">
        <v>267</v>
      </c>
      <c r="D22" s="148">
        <f>IF(ESF!B19&gt;0,ESF!B19,ESF!B19*-1)</f>
        <v>474753919.82999998</v>
      </c>
      <c r="E22" s="149" t="s">
        <v>268</v>
      </c>
      <c r="F22" s="129">
        <f>IF(EAA!E16&gt;0,EAA!E16,EAA!E16*-1)</f>
        <v>474753919.82999998</v>
      </c>
      <c r="G22" s="150">
        <f t="shared" si="0"/>
        <v>0</v>
      </c>
      <c r="H22" s="151" t="s">
        <v>267</v>
      </c>
      <c r="I22" s="152">
        <f>IF(ESF!C19&gt;0,ESF!C19,ESF!C19*-1)</f>
        <v>397594032.38999999</v>
      </c>
      <c r="J22" s="128" t="s">
        <v>268</v>
      </c>
      <c r="K22" s="152">
        <f>IF(EAA!B16&gt;0,EAA!B16,EAA!B16*-1)</f>
        <v>397594032.38999999</v>
      </c>
      <c r="L22" s="153">
        <f t="shared" si="1"/>
        <v>0</v>
      </c>
      <c r="M22" s="202" t="s">
        <v>185</v>
      </c>
    </row>
    <row r="23" spans="1:13" x14ac:dyDescent="0.2">
      <c r="A23" s="100"/>
      <c r="B23" s="229" t="s">
        <v>187</v>
      </c>
      <c r="C23" s="147" t="s">
        <v>267</v>
      </c>
      <c r="D23" s="148">
        <f>IF(ESF!B20&gt;0,ESF!B20,ESF!B20*-1)</f>
        <v>13335260.560000001</v>
      </c>
      <c r="E23" s="149" t="s">
        <v>268</v>
      </c>
      <c r="F23" s="129">
        <f>IF(EAA!E17&gt;0,EAA!E17,EAA!E17*-1)</f>
        <v>13335260.560000001</v>
      </c>
      <c r="G23" s="150">
        <f t="shared" si="0"/>
        <v>0</v>
      </c>
      <c r="H23" s="151" t="s">
        <v>267</v>
      </c>
      <c r="I23" s="152">
        <f>IF(ESF!C20&gt;0,ESF!C20,ESF!C20*-1)</f>
        <v>13335260.560000001</v>
      </c>
      <c r="J23" s="128" t="s">
        <v>268</v>
      </c>
      <c r="K23" s="152">
        <f>IF(EAA!B17&gt;0,EAA!B17,EAA!B17*-1)</f>
        <v>13335260.560000001</v>
      </c>
      <c r="L23" s="153">
        <f t="shared" si="1"/>
        <v>0</v>
      </c>
      <c r="M23" s="202" t="s">
        <v>187</v>
      </c>
    </row>
    <row r="24" spans="1:13" ht="22.5" x14ac:dyDescent="0.2">
      <c r="A24" s="100"/>
      <c r="B24" s="229" t="s">
        <v>189</v>
      </c>
      <c r="C24" s="147" t="s">
        <v>267</v>
      </c>
      <c r="D24" s="148">
        <f>IF(ESF!B21&gt;0,ESF!B21,ESF!B21*-1)</f>
        <v>316656845.81</v>
      </c>
      <c r="E24" s="149" t="s">
        <v>268</v>
      </c>
      <c r="F24" s="129">
        <f>IF(EAA!E18&gt;0,EAA!E18,EAA!E18*-1)</f>
        <v>316656845.80999994</v>
      </c>
      <c r="G24" s="150">
        <f t="shared" si="0"/>
        <v>0</v>
      </c>
      <c r="H24" s="151" t="s">
        <v>267</v>
      </c>
      <c r="I24" s="152">
        <f>IF(ESF!C21&gt;0,ESF!C21,ESF!C21*-1)</f>
        <v>270955964.02999997</v>
      </c>
      <c r="J24" s="128" t="s">
        <v>268</v>
      </c>
      <c r="K24" s="152">
        <f>IF(EAA!B18&gt;0,EAA!B18,EAA!B18*-1)</f>
        <v>270955964.02999997</v>
      </c>
      <c r="L24" s="153">
        <f t="shared" si="1"/>
        <v>0</v>
      </c>
      <c r="M24" s="202" t="s">
        <v>189</v>
      </c>
    </row>
    <row r="25" spans="1:13" x14ac:dyDescent="0.2">
      <c r="A25" s="100"/>
      <c r="B25" s="229" t="s">
        <v>191</v>
      </c>
      <c r="C25" s="147" t="s">
        <v>267</v>
      </c>
      <c r="D25" s="148">
        <f>IF(ESF!B22&gt;0,ESF!B22,ESF!B22*-1)</f>
        <v>1232245.98</v>
      </c>
      <c r="E25" s="149" t="s">
        <v>268</v>
      </c>
      <c r="F25" s="129">
        <f>IF(EAA!E19&gt;0,EAA!E19,EAA!E19*-1)</f>
        <v>1232245.98</v>
      </c>
      <c r="G25" s="150">
        <f t="shared" si="0"/>
        <v>0</v>
      </c>
      <c r="H25" s="151" t="s">
        <v>267</v>
      </c>
      <c r="I25" s="152">
        <f>IF(ESF!C22&gt;0,ESF!C22,ESF!C22*-1)</f>
        <v>1232245.98</v>
      </c>
      <c r="J25" s="128" t="s">
        <v>268</v>
      </c>
      <c r="K25" s="152">
        <f>IF(EAA!B19&gt;0,EAA!B19,EAA!B19*-1)</f>
        <v>1232245.98</v>
      </c>
      <c r="L25" s="153">
        <f t="shared" si="1"/>
        <v>0</v>
      </c>
      <c r="M25" s="202" t="s">
        <v>191</v>
      </c>
    </row>
    <row r="26" spans="1:13" ht="22.5" x14ac:dyDescent="0.2">
      <c r="A26" s="100"/>
      <c r="B26" s="229" t="s">
        <v>193</v>
      </c>
      <c r="C26" s="147" t="s">
        <v>267</v>
      </c>
      <c r="D26" s="148">
        <f>IF(ESF!B23&gt;0,ESF!B23,ESF!B23*-1)</f>
        <v>0</v>
      </c>
      <c r="E26" s="149" t="s">
        <v>268</v>
      </c>
      <c r="F26" s="129">
        <f>IF(EAA!E20&gt;0,EAA!E20,EAA!E20*-1)</f>
        <v>0</v>
      </c>
      <c r="G26" s="150">
        <f t="shared" si="0"/>
        <v>0</v>
      </c>
      <c r="H26" s="151" t="s">
        <v>267</v>
      </c>
      <c r="I26" s="152">
        <f>IF(ESF!C23&gt;0,ESF!C23,ESF!C23*-1)</f>
        <v>0</v>
      </c>
      <c r="J26" s="128" t="s">
        <v>268</v>
      </c>
      <c r="K26" s="152">
        <f>IF(EAA!B20&gt;0,EAA!B20,EAA!B20*-1)</f>
        <v>0</v>
      </c>
      <c r="L26" s="153">
        <f t="shared" si="1"/>
        <v>0</v>
      </c>
      <c r="M26" s="202" t="s">
        <v>193</v>
      </c>
    </row>
    <row r="27" spans="1:13" ht="12" thickBot="1" x14ac:dyDescent="0.25">
      <c r="A27" s="101"/>
      <c r="B27" s="239" t="s">
        <v>194</v>
      </c>
      <c r="C27" s="154" t="s">
        <v>267</v>
      </c>
      <c r="D27" s="155">
        <f>IF(ESF!B24&gt;0,ESF!B24,ESF!B24*-1)</f>
        <v>0</v>
      </c>
      <c r="E27" s="156" t="s">
        <v>268</v>
      </c>
      <c r="F27" s="157">
        <f>IF(EAA!E21&gt;0,EAA!E21,EAA!E21*-1)</f>
        <v>0</v>
      </c>
      <c r="G27" s="158">
        <f t="shared" si="0"/>
        <v>0</v>
      </c>
      <c r="H27" s="159" t="s">
        <v>267</v>
      </c>
      <c r="I27" s="161">
        <f>IF(ESF!C24&gt;0,ESF!C24,ESF!C24*-1)</f>
        <v>0</v>
      </c>
      <c r="J27" s="160" t="s">
        <v>268</v>
      </c>
      <c r="K27" s="161">
        <f>IF(EAA!B21&gt;0,EAA!B21,EAA!B21*-1)</f>
        <v>0</v>
      </c>
      <c r="L27" s="162">
        <f t="shared" si="1"/>
        <v>0</v>
      </c>
      <c r="M27" s="203" t="s">
        <v>194</v>
      </c>
    </row>
    <row r="28" spans="1:13" ht="12" thickBot="1" x14ac:dyDescent="0.25">
      <c r="A28" s="98" t="s">
        <v>25</v>
      </c>
      <c r="B28" s="236" t="s">
        <v>161</v>
      </c>
      <c r="C28" s="163" t="s">
        <v>267</v>
      </c>
      <c r="D28" s="164">
        <f>IF(ESF!B5&gt;0,ESF!B5,ESF!B5*-1)</f>
        <v>249107081.03999999</v>
      </c>
      <c r="E28" s="165" t="s">
        <v>269</v>
      </c>
      <c r="F28" s="133">
        <f>IF(EFE!B65&gt;0,EFE!B65,EFE!B65*-1)</f>
        <v>249107081.03999999</v>
      </c>
      <c r="G28" s="136">
        <f t="shared" si="0"/>
        <v>0</v>
      </c>
      <c r="H28" s="166"/>
      <c r="I28" s="167"/>
      <c r="J28" s="167"/>
      <c r="K28" s="167"/>
      <c r="L28" s="168"/>
      <c r="M28" s="200" t="s">
        <v>161</v>
      </c>
    </row>
    <row r="29" spans="1:13" ht="12" thickBot="1" x14ac:dyDescent="0.25">
      <c r="A29" s="98" t="s">
        <v>28</v>
      </c>
      <c r="B29" s="236" t="s">
        <v>161</v>
      </c>
      <c r="C29" s="299"/>
      <c r="D29" s="294"/>
      <c r="E29" s="294"/>
      <c r="F29" s="169"/>
      <c r="G29" s="170"/>
      <c r="H29" s="122" t="s">
        <v>267</v>
      </c>
      <c r="I29" s="123">
        <f>IF(ESF!C5&gt;0,ESF!C5,ESF!C5*-1)</f>
        <v>383644526.98000002</v>
      </c>
      <c r="J29" s="124" t="s">
        <v>269</v>
      </c>
      <c r="K29" s="123">
        <f>IF(EFE!B63&gt;0,EFE!B63,EFE!B63*-1)</f>
        <v>383644526.98000002</v>
      </c>
      <c r="L29" s="125">
        <f t="shared" si="1"/>
        <v>0</v>
      </c>
      <c r="M29" s="200" t="s">
        <v>161</v>
      </c>
    </row>
    <row r="30" spans="1:13" ht="12" thickBot="1" x14ac:dyDescent="0.25">
      <c r="A30" s="98" t="s">
        <v>30</v>
      </c>
      <c r="B30" s="236" t="s">
        <v>270</v>
      </c>
      <c r="C30" s="163" t="s">
        <v>267</v>
      </c>
      <c r="D30" s="133">
        <f>IF(ESF!B28&gt;0,ESF!B28,ESF!B28*-1)</f>
        <v>2928164673.2199993</v>
      </c>
      <c r="E30" s="124" t="s">
        <v>267</v>
      </c>
      <c r="F30" s="133">
        <f>IF(ESF!E48&gt;0,ESF!E48,ESF!E48*-1)</f>
        <v>2928164673.2199998</v>
      </c>
      <c r="G30" s="136">
        <f>ROUND(D30-F30,2)</f>
        <v>0</v>
      </c>
      <c r="H30" s="122" t="s">
        <v>267</v>
      </c>
      <c r="I30" s="123">
        <f>IF(ESF!C28&gt;0,ESF!C28,ESF!C28*-1)</f>
        <v>2766005107.29</v>
      </c>
      <c r="J30" s="124" t="s">
        <v>267</v>
      </c>
      <c r="K30" s="123">
        <f>IF(ESF!F48&gt;0,ESF!F48,ESF!F48*-1)</f>
        <v>2766005107.29</v>
      </c>
      <c r="L30" s="125">
        <f t="shared" si="1"/>
        <v>0</v>
      </c>
      <c r="M30" s="200" t="s">
        <v>270</v>
      </c>
    </row>
    <row r="31" spans="1:13" ht="12" thickBot="1" x14ac:dyDescent="0.25">
      <c r="A31" s="98" t="s">
        <v>33</v>
      </c>
      <c r="B31" s="236" t="s">
        <v>271</v>
      </c>
      <c r="C31" s="163" t="s">
        <v>267</v>
      </c>
      <c r="D31" s="133">
        <f>IF(ESF!E26&gt;0,ESF!E26,ESF!E26*-1)</f>
        <v>131164127.61000001</v>
      </c>
      <c r="E31" s="124" t="s">
        <v>282</v>
      </c>
      <c r="F31" s="133">
        <f>IF(ADP!E34&gt;0,ADP!E34,ADP!E34*-1)</f>
        <v>131164127.61</v>
      </c>
      <c r="G31" s="136">
        <f>ROUND(D31-F31,2)</f>
        <v>0</v>
      </c>
      <c r="H31" s="122" t="s">
        <v>267</v>
      </c>
      <c r="I31" s="123">
        <f>IF(ESF!F26&gt;0,ESF!F26,ESF!F26*-1)</f>
        <v>149023748.63999999</v>
      </c>
      <c r="J31" s="124" t="s">
        <v>282</v>
      </c>
      <c r="K31" s="123">
        <f>IF(ADP!D34&gt;0,ADP!D34,ADP!D34*-1)</f>
        <v>149023748.63999999</v>
      </c>
      <c r="L31" s="125">
        <f t="shared" si="1"/>
        <v>0</v>
      </c>
      <c r="M31" s="200" t="s">
        <v>271</v>
      </c>
    </row>
    <row r="32" spans="1:13" x14ac:dyDescent="0.2">
      <c r="A32" s="99" t="s">
        <v>36</v>
      </c>
      <c r="B32" s="240" t="s">
        <v>200</v>
      </c>
      <c r="C32" s="286"/>
      <c r="D32" s="287"/>
      <c r="E32" s="287"/>
      <c r="F32" s="287"/>
      <c r="G32" s="288"/>
      <c r="H32" s="143" t="s">
        <v>267</v>
      </c>
      <c r="I32" s="145">
        <f>IF(ESF!F30&gt;0,ESF!F30,ESF!F30*-1)</f>
        <v>479769250.76999998</v>
      </c>
      <c r="J32" s="144" t="s">
        <v>281</v>
      </c>
      <c r="K32" s="145">
        <f>IF(VHP!B4&gt;0,VHP!B4,VHP!B4*-1)</f>
        <v>479769250.76999998</v>
      </c>
      <c r="L32" s="146">
        <f t="shared" si="1"/>
        <v>0</v>
      </c>
      <c r="M32" s="204" t="s">
        <v>200</v>
      </c>
    </row>
    <row r="33" spans="1:15" ht="12" thickBot="1" x14ac:dyDescent="0.25">
      <c r="A33" s="101"/>
      <c r="B33" s="241" t="s">
        <v>200</v>
      </c>
      <c r="C33" s="284"/>
      <c r="D33" s="285"/>
      <c r="E33" s="285"/>
      <c r="F33" s="285"/>
      <c r="G33" s="289"/>
      <c r="H33" s="171" t="s">
        <v>267</v>
      </c>
      <c r="I33" s="161">
        <f>IF(ESF!F30&gt;0,ESF!F30,ESF!F30*-1)</f>
        <v>479769250.76999998</v>
      </c>
      <c r="J33" s="160" t="s">
        <v>281</v>
      </c>
      <c r="K33" s="161">
        <f>IF(VHP!F4&gt;0,VHP!F4,VHP!F4*-1)</f>
        <v>479769250.76999998</v>
      </c>
      <c r="L33" s="162">
        <f t="shared" si="1"/>
        <v>0</v>
      </c>
      <c r="M33" s="205" t="s">
        <v>200</v>
      </c>
    </row>
    <row r="34" spans="1:15" ht="12" thickBot="1" x14ac:dyDescent="0.25">
      <c r="A34" s="98" t="s">
        <v>39</v>
      </c>
      <c r="B34" s="242" t="s">
        <v>203</v>
      </c>
      <c r="C34" s="284"/>
      <c r="D34" s="285"/>
      <c r="E34" s="285"/>
      <c r="F34" s="285"/>
      <c r="G34" s="289"/>
      <c r="H34" s="122" t="s">
        <v>267</v>
      </c>
      <c r="I34" s="123">
        <f>IF(ESF!F35&gt;0,ESF!F35,ESF!F35*-1)</f>
        <v>2137212107.8800001</v>
      </c>
      <c r="J34" s="124" t="s">
        <v>281</v>
      </c>
      <c r="K34" s="123">
        <f>IF(VHP!F9&gt;0,VHP!F9,VHP!F9*-1)</f>
        <v>2137212107.8800001</v>
      </c>
      <c r="L34" s="125">
        <f t="shared" si="1"/>
        <v>0</v>
      </c>
      <c r="M34" s="206" t="s">
        <v>203</v>
      </c>
    </row>
    <row r="35" spans="1:15" ht="22.5" x14ac:dyDescent="0.2">
      <c r="A35" s="99" t="s">
        <v>41</v>
      </c>
      <c r="B35" s="243" t="s">
        <v>209</v>
      </c>
      <c r="C35" s="284"/>
      <c r="D35" s="285"/>
      <c r="E35" s="285"/>
      <c r="F35" s="285"/>
      <c r="G35" s="289"/>
      <c r="H35" s="143" t="s">
        <v>267</v>
      </c>
      <c r="I35" s="145">
        <f>IF(ESF!F42&gt;0,ESF!F42,ESF!F42*-1)</f>
        <v>0</v>
      </c>
      <c r="J35" s="144" t="s">
        <v>281</v>
      </c>
      <c r="K35" s="145">
        <f>IF(VHP!E16&gt;0,VHP!E16,VHP!E16*-1)</f>
        <v>0</v>
      </c>
      <c r="L35" s="146">
        <f t="shared" si="1"/>
        <v>0</v>
      </c>
      <c r="M35" s="207" t="s">
        <v>209</v>
      </c>
    </row>
    <row r="36" spans="1:15" ht="23.25" thickBot="1" x14ac:dyDescent="0.25">
      <c r="A36" s="101"/>
      <c r="B36" s="244" t="s">
        <v>209</v>
      </c>
      <c r="C36" s="290"/>
      <c r="D36" s="291"/>
      <c r="E36" s="291"/>
      <c r="F36" s="291"/>
      <c r="G36" s="292"/>
      <c r="H36" s="171" t="s">
        <v>267</v>
      </c>
      <c r="I36" s="161">
        <f>IF(ESF!F42&gt;0,ESF!F42,ESF!F42*-1)</f>
        <v>0</v>
      </c>
      <c r="J36" s="160" t="s">
        <v>281</v>
      </c>
      <c r="K36" s="161">
        <f>IF(VHP!F16&gt;0,VHP!F16,VHP!F16*-1)</f>
        <v>0</v>
      </c>
      <c r="L36" s="162">
        <f t="shared" si="1"/>
        <v>0</v>
      </c>
      <c r="M36" s="208" t="s">
        <v>209</v>
      </c>
    </row>
    <row r="37" spans="1:15" ht="12" thickBot="1" x14ac:dyDescent="0.25">
      <c r="A37" s="98" t="s">
        <v>43</v>
      </c>
      <c r="B37" s="245" t="s">
        <v>272</v>
      </c>
      <c r="C37" s="122" t="s">
        <v>267</v>
      </c>
      <c r="D37" s="133">
        <f>IF(ESF!E46&gt;0,ESF!E46,ESF!E46*-1)</f>
        <v>2797000545.6099997</v>
      </c>
      <c r="E37" s="124" t="s">
        <v>281</v>
      </c>
      <c r="F37" s="133">
        <f>IF(VHP!F38&gt;0,VHP!F38,VHP!F38*-1)</f>
        <v>2797000545.6100001</v>
      </c>
      <c r="G37" s="136">
        <f>ROUND(D37-F37,2)</f>
        <v>0</v>
      </c>
      <c r="H37" s="122" t="s">
        <v>267</v>
      </c>
      <c r="I37" s="123">
        <f>IF(ESF!F46&gt;0,ESF!F46,ESF!F46*-1)</f>
        <v>2616981358.6500001</v>
      </c>
      <c r="J37" s="124" t="s">
        <v>281</v>
      </c>
      <c r="K37" s="123">
        <f>IF(VHP!F20&gt;0,VHP!F20,VHP!F20*-1)</f>
        <v>2616981358.6500001</v>
      </c>
      <c r="L37" s="125">
        <f t="shared" si="1"/>
        <v>0</v>
      </c>
      <c r="M37" s="209" t="s">
        <v>272</v>
      </c>
    </row>
    <row r="38" spans="1:15" ht="22.5" x14ac:dyDescent="0.2">
      <c r="A38" s="99" t="s">
        <v>45</v>
      </c>
      <c r="B38" s="240" t="s">
        <v>273</v>
      </c>
      <c r="C38" s="286"/>
      <c r="D38" s="287"/>
      <c r="E38" s="287"/>
      <c r="F38" s="287"/>
      <c r="G38" s="288"/>
      <c r="H38" s="143" t="s">
        <v>281</v>
      </c>
      <c r="I38" s="145">
        <f>IF(VHP!B4&gt;0,VHP!B4,VHP!B4*-1)</f>
        <v>479769250.76999998</v>
      </c>
      <c r="J38" s="144" t="s">
        <v>267</v>
      </c>
      <c r="K38" s="145">
        <f>IF(ESF!F30&gt;0,ESF!F30,ESF!F30*-1)</f>
        <v>479769250.76999998</v>
      </c>
      <c r="L38" s="146">
        <f t="shared" si="1"/>
        <v>0</v>
      </c>
      <c r="M38" s="204" t="s">
        <v>273</v>
      </c>
    </row>
    <row r="39" spans="1:15" ht="23.25" thickBot="1" x14ac:dyDescent="0.25">
      <c r="A39" s="101"/>
      <c r="B39" s="241" t="s">
        <v>273</v>
      </c>
      <c r="C39" s="284"/>
      <c r="D39" s="285"/>
      <c r="E39" s="285"/>
      <c r="F39" s="285"/>
      <c r="G39" s="289"/>
      <c r="H39" s="171" t="s">
        <v>281</v>
      </c>
      <c r="I39" s="161">
        <f>IF(VHP!F4&gt;0,VHP!F4,VHP!F4*-1)</f>
        <v>479769250.76999998</v>
      </c>
      <c r="J39" s="160" t="s">
        <v>267</v>
      </c>
      <c r="K39" s="161">
        <f>IF(ESF!F30&gt;0,ESF!F30,ESF!F30*-1)</f>
        <v>479769250.76999998</v>
      </c>
      <c r="L39" s="162">
        <f t="shared" si="1"/>
        <v>0</v>
      </c>
      <c r="M39" s="205" t="s">
        <v>273</v>
      </c>
    </row>
    <row r="40" spans="1:15" ht="23.25" thickBot="1" x14ac:dyDescent="0.25">
      <c r="A40" s="98" t="s">
        <v>48</v>
      </c>
      <c r="B40" s="242" t="s">
        <v>274</v>
      </c>
      <c r="C40" s="284"/>
      <c r="D40" s="285"/>
      <c r="E40" s="285"/>
      <c r="F40" s="285"/>
      <c r="G40" s="289"/>
      <c r="H40" s="122" t="s">
        <v>281</v>
      </c>
      <c r="I40" s="123">
        <f>IF(VHP!F9&gt;0,VHP!F9,VHP!F9*-1)</f>
        <v>2137212107.8800001</v>
      </c>
      <c r="J40" s="124" t="s">
        <v>267</v>
      </c>
      <c r="K40" s="123">
        <f>IF(ESF!F35&gt;0,ESF!F35,ESF!F35*-1)</f>
        <v>2137212107.8800001</v>
      </c>
      <c r="L40" s="125">
        <f t="shared" si="1"/>
        <v>0</v>
      </c>
      <c r="M40" s="206" t="s">
        <v>274</v>
      </c>
    </row>
    <row r="41" spans="1:15" ht="22.5" x14ac:dyDescent="0.2">
      <c r="A41" s="99" t="s">
        <v>50</v>
      </c>
      <c r="B41" s="243" t="s">
        <v>275</v>
      </c>
      <c r="C41" s="284"/>
      <c r="D41" s="285"/>
      <c r="E41" s="285"/>
      <c r="F41" s="285"/>
      <c r="G41" s="289"/>
      <c r="H41" s="143" t="s">
        <v>281</v>
      </c>
      <c r="I41" s="145">
        <f>IF(VHP!E16&gt;0,VHP!E16,VHP!E16*-1)</f>
        <v>0</v>
      </c>
      <c r="J41" s="144" t="s">
        <v>267</v>
      </c>
      <c r="K41" s="145">
        <f>IF(ESF!F42&gt;0,ESF!F42,ESF!F42*-1)</f>
        <v>0</v>
      </c>
      <c r="L41" s="146">
        <f t="shared" si="1"/>
        <v>0</v>
      </c>
      <c r="M41" s="207" t="s">
        <v>275</v>
      </c>
    </row>
    <row r="42" spans="1:15" ht="23.25" thickBot="1" x14ac:dyDescent="0.25">
      <c r="A42" s="101"/>
      <c r="B42" s="244" t="s">
        <v>275</v>
      </c>
      <c r="C42" s="290"/>
      <c r="D42" s="291"/>
      <c r="E42" s="291"/>
      <c r="F42" s="291"/>
      <c r="G42" s="292"/>
      <c r="H42" s="171" t="s">
        <v>281</v>
      </c>
      <c r="I42" s="161">
        <f>IF(VHP!F16&gt;0,VHP!F16,VHP!F16*-1)</f>
        <v>0</v>
      </c>
      <c r="J42" s="160" t="s">
        <v>267</v>
      </c>
      <c r="K42" s="161">
        <f>IF(ESF!F42&gt;0,ESF!F42,ESF!F42*-1)</f>
        <v>0</v>
      </c>
      <c r="L42" s="162">
        <f t="shared" si="1"/>
        <v>0</v>
      </c>
      <c r="M42" s="208" t="s">
        <v>275</v>
      </c>
      <c r="O42" s="228"/>
    </row>
    <row r="43" spans="1:15" ht="12" thickBot="1" x14ac:dyDescent="0.25">
      <c r="A43" s="98" t="s">
        <v>52</v>
      </c>
      <c r="B43" s="246" t="s">
        <v>276</v>
      </c>
      <c r="C43" s="122" t="s">
        <v>281</v>
      </c>
      <c r="D43" s="133">
        <f>IF(VHP!F38&gt;0,VHP!F38,VHP!F38*-1)</f>
        <v>2797000545.6100001</v>
      </c>
      <c r="E43" s="124" t="s">
        <v>267</v>
      </c>
      <c r="F43" s="172">
        <f>IF(ESF!E46&gt;0,ESF!E46,ESF!E46*-1)</f>
        <v>2797000545.6099997</v>
      </c>
      <c r="G43" s="136">
        <f t="shared" ref="G43:G49" si="2">ROUND(D43-F43,2)</f>
        <v>0</v>
      </c>
      <c r="H43" s="122" t="s">
        <v>281</v>
      </c>
      <c r="I43" s="123">
        <f>IF(VHP!F20&gt;0,VHP!F20,VHP!F20*-1)</f>
        <v>2616981358.6500001</v>
      </c>
      <c r="J43" s="124" t="s">
        <v>267</v>
      </c>
      <c r="K43" s="123">
        <f>IF(ESF!F46&gt;0,ESF!F46,ESF!F46*-1)</f>
        <v>2616981358.6500001</v>
      </c>
      <c r="L43" s="125">
        <f t="shared" si="1"/>
        <v>0</v>
      </c>
      <c r="M43" s="210" t="s">
        <v>276</v>
      </c>
    </row>
    <row r="44" spans="1:15" ht="12" thickBot="1" x14ac:dyDescent="0.25">
      <c r="A44" s="99" t="s">
        <v>54</v>
      </c>
      <c r="B44" s="237" t="s">
        <v>137</v>
      </c>
      <c r="C44" s="143" t="s">
        <v>281</v>
      </c>
      <c r="D44" s="263">
        <f>IF(VHP!B23&gt;0,VHP!B23,VHP!B23*-1)</f>
        <v>6130.25</v>
      </c>
      <c r="E44" s="144" t="s">
        <v>283</v>
      </c>
      <c r="F44" s="173">
        <f>IF(CSF!$B46&gt;0,CSF!$B46,CSF!$C46)</f>
        <v>6130.25</v>
      </c>
      <c r="G44" s="142">
        <f t="shared" si="2"/>
        <v>0</v>
      </c>
      <c r="H44" s="286"/>
      <c r="I44" s="287"/>
      <c r="J44" s="287"/>
      <c r="K44" s="174"/>
      <c r="L44" s="175"/>
      <c r="M44" s="211" t="s">
        <v>137</v>
      </c>
    </row>
    <row r="45" spans="1:15" x14ac:dyDescent="0.2">
      <c r="A45" s="100"/>
      <c r="B45" s="230" t="s">
        <v>201</v>
      </c>
      <c r="C45" s="176" t="s">
        <v>281</v>
      </c>
      <c r="D45" s="129">
        <f>IF(VHP!B24&gt;0,VHP!B24,VHP!B24*-1)</f>
        <v>0</v>
      </c>
      <c r="E45" s="128" t="s">
        <v>283</v>
      </c>
      <c r="F45" s="177">
        <f>IF(CSF!$B47&gt;0,CSF!$B47,CSF!$C47)</f>
        <v>0</v>
      </c>
      <c r="G45" s="150">
        <f t="shared" si="2"/>
        <v>0</v>
      </c>
      <c r="H45" s="286"/>
      <c r="I45" s="287"/>
      <c r="J45" s="287"/>
      <c r="K45" s="287"/>
      <c r="L45" s="288"/>
      <c r="M45" s="199" t="s">
        <v>201</v>
      </c>
    </row>
    <row r="46" spans="1:15" ht="12" thickBot="1" x14ac:dyDescent="0.25">
      <c r="A46" s="101"/>
      <c r="B46" s="247" t="s">
        <v>202</v>
      </c>
      <c r="C46" s="171" t="s">
        <v>281</v>
      </c>
      <c r="D46" s="194">
        <f>IF(VHP!B25&gt;0,VHP!B25,VHP!B25*-1)</f>
        <v>0</v>
      </c>
      <c r="E46" s="160" t="s">
        <v>283</v>
      </c>
      <c r="F46" s="178">
        <f>IF(CSF!$B48&gt;0,CSF!$B48,CSF!$C48)</f>
        <v>0</v>
      </c>
      <c r="G46" s="158">
        <f t="shared" si="2"/>
        <v>0</v>
      </c>
      <c r="H46" s="284"/>
      <c r="I46" s="285"/>
      <c r="J46" s="285"/>
      <c r="K46" s="285"/>
      <c r="L46" s="289"/>
      <c r="M46" s="212" t="s">
        <v>202</v>
      </c>
    </row>
    <row r="47" spans="1:15" x14ac:dyDescent="0.2">
      <c r="A47" s="99" t="s">
        <v>57</v>
      </c>
      <c r="B47" s="237" t="s">
        <v>206</v>
      </c>
      <c r="C47" s="143" t="s">
        <v>281</v>
      </c>
      <c r="D47" s="263">
        <f>IF(VHP!D30&gt;0,VHP!D30,VHP!D30*-1)</f>
        <v>0</v>
      </c>
      <c r="E47" s="144" t="s">
        <v>283</v>
      </c>
      <c r="F47" s="173">
        <f>IF(CSF!$B53&gt;0,CSF!$B53,CSF!$C53)</f>
        <v>0</v>
      </c>
      <c r="G47" s="142">
        <f t="shared" si="2"/>
        <v>0</v>
      </c>
      <c r="H47" s="284"/>
      <c r="I47" s="285"/>
      <c r="J47" s="285"/>
      <c r="K47" s="285"/>
      <c r="L47" s="289"/>
      <c r="M47" s="211" t="s">
        <v>206</v>
      </c>
    </row>
    <row r="48" spans="1:15" x14ac:dyDescent="0.2">
      <c r="A48" s="100"/>
      <c r="B48" s="230" t="s">
        <v>207</v>
      </c>
      <c r="C48" s="176" t="s">
        <v>281</v>
      </c>
      <c r="D48" s="129">
        <f>IF(VHP!D31&gt;0,VHP!D31,VHP!D31*-1)</f>
        <v>0</v>
      </c>
      <c r="E48" s="128" t="s">
        <v>283</v>
      </c>
      <c r="F48" s="177">
        <f>IF(CSF!$B54&gt;0,CSF!$B54,CSF!$C54)</f>
        <v>0</v>
      </c>
      <c r="G48" s="150">
        <f t="shared" si="2"/>
        <v>0</v>
      </c>
      <c r="H48" s="284"/>
      <c r="I48" s="285"/>
      <c r="J48" s="285"/>
      <c r="K48" s="285"/>
      <c r="L48" s="289"/>
      <c r="M48" s="199" t="s">
        <v>207</v>
      </c>
    </row>
    <row r="49" spans="1:13" ht="23.25" thickBot="1" x14ac:dyDescent="0.25">
      <c r="A49" s="101"/>
      <c r="B49" s="248" t="s">
        <v>208</v>
      </c>
      <c r="C49" s="171" t="s">
        <v>281</v>
      </c>
      <c r="D49" s="194">
        <f>IF(VHP!D32&gt;0,VHP!D32,VHP!D32*-1)</f>
        <v>0</v>
      </c>
      <c r="E49" s="160" t="s">
        <v>283</v>
      </c>
      <c r="F49" s="178">
        <f>IF(CSF!$B55&gt;0,CSF!$B55,CSF!$C55)</f>
        <v>0</v>
      </c>
      <c r="G49" s="158">
        <f t="shared" si="2"/>
        <v>0</v>
      </c>
      <c r="H49" s="284"/>
      <c r="I49" s="285"/>
      <c r="J49" s="285"/>
      <c r="K49" s="285"/>
      <c r="L49" s="289"/>
      <c r="M49" s="213" t="s">
        <v>208</v>
      </c>
    </row>
    <row r="50" spans="1:13" ht="12" thickBot="1" x14ac:dyDescent="0.25">
      <c r="A50" s="98" t="s">
        <v>59</v>
      </c>
      <c r="B50" s="249" t="s">
        <v>205</v>
      </c>
      <c r="C50" s="122" t="s">
        <v>281</v>
      </c>
      <c r="D50" s="133">
        <f>IF(VHP!C29&gt;0,VHP!C29,VHP!C29*-1)</f>
        <v>314154530.69</v>
      </c>
      <c r="E50" s="124" t="s">
        <v>283</v>
      </c>
      <c r="F50" s="172">
        <f>IF(CSF!$B52&gt;0,CSF!$B52,CSF!$C52)</f>
        <v>314154530.69</v>
      </c>
      <c r="G50" s="136">
        <f t="shared" ref="G50:G55" si="3">ROUND(D50-F50,2)</f>
        <v>0</v>
      </c>
      <c r="H50" s="284"/>
      <c r="I50" s="285"/>
      <c r="J50" s="285"/>
      <c r="K50" s="285"/>
      <c r="L50" s="289"/>
      <c r="M50" s="214" t="s">
        <v>205</v>
      </c>
    </row>
    <row r="51" spans="1:13" x14ac:dyDescent="0.2">
      <c r="A51" s="102" t="s">
        <v>61</v>
      </c>
      <c r="B51" s="250" t="s">
        <v>210</v>
      </c>
      <c r="C51" s="143" t="s">
        <v>281</v>
      </c>
      <c r="D51" s="141">
        <f>IF(VHP!E35&gt;0,VHP!E35,VHP!E35*-1)</f>
        <v>0</v>
      </c>
      <c r="E51" s="144" t="s">
        <v>283</v>
      </c>
      <c r="F51" s="173">
        <f>IF(CSF!$B58&gt;0,CSF!$B58,CSF!$C58)</f>
        <v>0</v>
      </c>
      <c r="G51" s="142">
        <f t="shared" si="3"/>
        <v>0</v>
      </c>
      <c r="H51" s="284"/>
      <c r="I51" s="285"/>
      <c r="J51" s="285"/>
      <c r="K51" s="285"/>
      <c r="L51" s="289"/>
      <c r="M51" s="215" t="s">
        <v>210</v>
      </c>
    </row>
    <row r="52" spans="1:13" ht="12" thickBot="1" x14ac:dyDescent="0.25">
      <c r="A52" s="105"/>
      <c r="B52" s="231" t="s">
        <v>211</v>
      </c>
      <c r="C52" s="179" t="s">
        <v>281</v>
      </c>
      <c r="D52" s="194">
        <f>IF(VHP!E36&gt;0,VHP!E36,VHP!E36*-1)</f>
        <v>0</v>
      </c>
      <c r="E52" s="181" t="s">
        <v>283</v>
      </c>
      <c r="F52" s="182">
        <f>IF(CSF!$B59&gt;0,CSF!$B59,CSF!$C59)</f>
        <v>0</v>
      </c>
      <c r="G52" s="183">
        <f t="shared" si="3"/>
        <v>0</v>
      </c>
      <c r="H52" s="284"/>
      <c r="I52" s="285"/>
      <c r="J52" s="285"/>
      <c r="K52" s="285"/>
      <c r="L52" s="289"/>
      <c r="M52" s="216" t="s">
        <v>211</v>
      </c>
    </row>
    <row r="53" spans="1:13" ht="12" thickBot="1" x14ac:dyDescent="0.25">
      <c r="A53" s="98" t="s">
        <v>70</v>
      </c>
      <c r="B53" s="249" t="s">
        <v>155</v>
      </c>
      <c r="C53" s="122" t="s">
        <v>281</v>
      </c>
      <c r="D53" s="133">
        <f>IF((VHP!D28+VHP!D29)&gt;0,VHP!D28+VHP!D29,(VHP!D28+VHP!D29)*-1)</f>
        <v>134129213.47999999</v>
      </c>
      <c r="E53" s="124" t="s">
        <v>283</v>
      </c>
      <c r="F53" s="172">
        <f>IF(CSF!$B51&gt;0,CSF!$B51,CSF!$C51)</f>
        <v>134129213.48</v>
      </c>
      <c r="G53" s="136">
        <f t="shared" si="3"/>
        <v>0</v>
      </c>
      <c r="H53" s="285"/>
      <c r="I53" s="285"/>
      <c r="J53" s="285"/>
      <c r="K53" s="285"/>
      <c r="L53" s="289"/>
      <c r="M53" s="214" t="s">
        <v>155</v>
      </c>
    </row>
    <row r="54" spans="1:13" ht="12" thickBot="1" x14ac:dyDescent="0.25">
      <c r="A54" s="102" t="s">
        <v>63</v>
      </c>
      <c r="B54" s="250" t="s">
        <v>155</v>
      </c>
      <c r="C54" s="143" t="s">
        <v>281</v>
      </c>
      <c r="D54" s="133">
        <f>IF(VHP!D28&gt;0,VHP!D28,VHP!D28*-1)</f>
        <v>214797048.47999999</v>
      </c>
      <c r="E54" s="144" t="s">
        <v>267</v>
      </c>
      <c r="F54" s="173">
        <f>IF(ESF!E36&gt;0,ESF!E36,ESF!E36*-1)</f>
        <v>214797048.47999999</v>
      </c>
      <c r="G54" s="142">
        <f t="shared" si="3"/>
        <v>0</v>
      </c>
      <c r="H54" s="284"/>
      <c r="I54" s="285"/>
      <c r="J54" s="285"/>
      <c r="K54" s="285"/>
      <c r="L54" s="289"/>
      <c r="M54" s="215" t="s">
        <v>155</v>
      </c>
    </row>
    <row r="55" spans="1:13" ht="12" thickBot="1" x14ac:dyDescent="0.25">
      <c r="A55" s="101"/>
      <c r="B55" s="248" t="s">
        <v>155</v>
      </c>
      <c r="C55" s="171" t="s">
        <v>281</v>
      </c>
      <c r="D55" s="157">
        <f>IF(VHP!D28&gt;0,VHP!D28,VHP!D28*-1)</f>
        <v>214797048.47999999</v>
      </c>
      <c r="E55" s="160" t="s">
        <v>277</v>
      </c>
      <c r="F55" s="178">
        <f>IF(ACT!B68&gt;0,ACT!B68,ACT!B68*-1)</f>
        <v>214797048.48000002</v>
      </c>
      <c r="G55" s="158">
        <f t="shared" si="3"/>
        <v>0</v>
      </c>
      <c r="H55" s="290"/>
      <c r="I55" s="291"/>
      <c r="J55" s="291"/>
      <c r="K55" s="291"/>
      <c r="L55" s="292"/>
      <c r="M55" s="213" t="s">
        <v>155</v>
      </c>
    </row>
    <row r="56" spans="1:13" x14ac:dyDescent="0.2">
      <c r="A56" s="102" t="s">
        <v>66</v>
      </c>
      <c r="B56" s="256" t="s">
        <v>155</v>
      </c>
      <c r="C56" s="284"/>
      <c r="D56" s="285"/>
      <c r="E56" s="285"/>
      <c r="F56" s="184"/>
      <c r="G56" s="185"/>
      <c r="H56" s="186" t="s">
        <v>281</v>
      </c>
      <c r="I56" s="187">
        <f>IF(VHP!D10&gt;0,VHP!D10,VHP!D10*-1)</f>
        <v>348926261.95999998</v>
      </c>
      <c r="J56" s="188" t="s">
        <v>267</v>
      </c>
      <c r="K56" s="187">
        <f>IF(ESF!F36&gt;0,ESF!F36,ESF!F36*-1)</f>
        <v>348926261.95999998</v>
      </c>
      <c r="L56" s="189">
        <f t="shared" ref="L56:L57" si="4">ROUND(I56-K56,2)</f>
        <v>0</v>
      </c>
      <c r="M56" s="215" t="s">
        <v>155</v>
      </c>
    </row>
    <row r="57" spans="1:13" ht="12" thickBot="1" x14ac:dyDescent="0.25">
      <c r="A57" s="101"/>
      <c r="B57" s="257" t="s">
        <v>155</v>
      </c>
      <c r="C57" s="284"/>
      <c r="D57" s="285"/>
      <c r="E57" s="285"/>
      <c r="F57" s="184"/>
      <c r="G57" s="185"/>
      <c r="H57" s="176" t="s">
        <v>281</v>
      </c>
      <c r="I57" s="152">
        <f>IF(VHP!D10&gt;0,VHP!D10,VHP!D10*-1)</f>
        <v>348926261.95999998</v>
      </c>
      <c r="J57" s="128" t="s">
        <v>277</v>
      </c>
      <c r="K57" s="190">
        <f>IF(ACT!C68&gt;0,ACT!C68,ACT!C68*-1)</f>
        <v>348926261.96000016</v>
      </c>
      <c r="L57" s="153">
        <f t="shared" si="4"/>
        <v>0</v>
      </c>
      <c r="M57" s="213" t="s">
        <v>155</v>
      </c>
    </row>
    <row r="58" spans="1:13" x14ac:dyDescent="0.2">
      <c r="A58" s="109" t="s">
        <v>68</v>
      </c>
      <c r="B58" s="258" t="s">
        <v>205</v>
      </c>
      <c r="C58" s="176" t="s">
        <v>281</v>
      </c>
      <c r="D58" s="129">
        <f>IF(VHP!D29&gt;0,VHP!D29,VHP!D29*-1)</f>
        <v>348926261.95999998</v>
      </c>
      <c r="E58" s="184"/>
      <c r="F58" s="184"/>
      <c r="G58" s="184"/>
      <c r="H58" s="296"/>
      <c r="I58" s="297"/>
      <c r="J58" s="128" t="s">
        <v>267</v>
      </c>
      <c r="K58" s="152">
        <f>IF(ESF!F36&gt;0,ESF!F36,ESF!F36*-1)</f>
        <v>348926261.95999998</v>
      </c>
      <c r="L58" s="153">
        <f>ROUND((D58-K58),2)</f>
        <v>0</v>
      </c>
      <c r="M58" s="217" t="s">
        <v>205</v>
      </c>
    </row>
    <row r="59" spans="1:13" ht="12" thickBot="1" x14ac:dyDescent="0.25">
      <c r="A59" s="101"/>
      <c r="B59" s="259" t="s">
        <v>205</v>
      </c>
      <c r="C59" s="179" t="s">
        <v>281</v>
      </c>
      <c r="D59" s="180">
        <f>IF(VHP!D29&gt;0,VHP!D29,VHP!D29*-1)</f>
        <v>348926261.95999998</v>
      </c>
      <c r="E59" s="184"/>
      <c r="F59" s="184"/>
      <c r="G59" s="184"/>
      <c r="H59" s="290"/>
      <c r="I59" s="298"/>
      <c r="J59" s="181" t="s">
        <v>278</v>
      </c>
      <c r="K59" s="190">
        <f>IF(ACT!C68&gt;0,ACT!C68,ACT!C68*-1)</f>
        <v>348926261.96000016</v>
      </c>
      <c r="L59" s="191">
        <f>ROUND((D59-K59),2)</f>
        <v>0</v>
      </c>
      <c r="M59" s="212" t="s">
        <v>205</v>
      </c>
    </row>
    <row r="60" spans="1:13" ht="12" thickBot="1" x14ac:dyDescent="0.25">
      <c r="A60" s="104" t="s">
        <v>72</v>
      </c>
      <c r="B60" s="251" t="s">
        <v>161</v>
      </c>
      <c r="C60" s="122" t="s">
        <v>283</v>
      </c>
      <c r="D60" s="172">
        <f>IF(CSF!$B5&gt;0,CSF!$B5,CSF!$C5)</f>
        <v>134537445.94</v>
      </c>
      <c r="E60" s="124" t="s">
        <v>269</v>
      </c>
      <c r="F60" s="172">
        <f>IF(EFE!B61&gt;0,EFE!B61,EFE!B61*-1)</f>
        <v>134537445.94000012</v>
      </c>
      <c r="G60" s="136">
        <f>ROUND(D60-F60,2)</f>
        <v>0</v>
      </c>
      <c r="H60" s="286"/>
      <c r="I60" s="287"/>
      <c r="J60" s="287"/>
      <c r="K60" s="287"/>
      <c r="L60" s="288"/>
      <c r="M60" s="218" t="s">
        <v>161</v>
      </c>
    </row>
    <row r="61" spans="1:13" x14ac:dyDescent="0.2">
      <c r="A61" s="102" t="s">
        <v>75</v>
      </c>
      <c r="B61" s="252" t="s">
        <v>161</v>
      </c>
      <c r="C61" s="143" t="s">
        <v>283</v>
      </c>
      <c r="D61" s="173">
        <f>IF(CSF!$B5&gt;0,CSF!$B5,CSF!$C5)</f>
        <v>134537445.94</v>
      </c>
      <c r="E61" s="144" t="s">
        <v>268</v>
      </c>
      <c r="F61" s="173">
        <f>IF(EAA!F5&gt;0,EAA!F5,EAA!F5*-1)</f>
        <v>134537445.94000006</v>
      </c>
      <c r="G61" s="142">
        <f>ROUND(D61-F61,2)</f>
        <v>0</v>
      </c>
      <c r="H61" s="284"/>
      <c r="I61" s="285"/>
      <c r="J61" s="285"/>
      <c r="K61" s="285"/>
      <c r="L61" s="289"/>
      <c r="M61" s="219" t="s">
        <v>161</v>
      </c>
    </row>
    <row r="62" spans="1:13" x14ac:dyDescent="0.2">
      <c r="A62" s="105"/>
      <c r="B62" s="232" t="s">
        <v>163</v>
      </c>
      <c r="C62" s="176" t="s">
        <v>283</v>
      </c>
      <c r="D62" s="177">
        <f>IF(CSF!$B6&gt;0,CSF!$B6,CSF!$C6)</f>
        <v>4159395.8</v>
      </c>
      <c r="E62" s="128" t="s">
        <v>268</v>
      </c>
      <c r="F62" s="177">
        <f>IF(EAA!F6&gt;0,EAA!F6,EAA!F6*-1)</f>
        <v>4159395.7999999635</v>
      </c>
      <c r="G62" s="150">
        <f>ROUND(D62-F62,2)</f>
        <v>0</v>
      </c>
      <c r="H62" s="284"/>
      <c r="I62" s="285"/>
      <c r="J62" s="285"/>
      <c r="K62" s="285"/>
      <c r="L62" s="289"/>
      <c r="M62" s="220" t="s">
        <v>163</v>
      </c>
    </row>
    <row r="63" spans="1:13" x14ac:dyDescent="0.2">
      <c r="A63" s="105"/>
      <c r="B63" s="232" t="s">
        <v>165</v>
      </c>
      <c r="C63" s="176" t="s">
        <v>283</v>
      </c>
      <c r="D63" s="177">
        <f>IF(CSF!$B7&gt;0,CSF!$B7,CSF!$C7)</f>
        <v>110006125.31</v>
      </c>
      <c r="E63" s="128" t="s">
        <v>268</v>
      </c>
      <c r="F63" s="177">
        <f>IF(EAA!F7&gt;0,EAA!F7,EAA!F7*-1)</f>
        <v>110006125.31</v>
      </c>
      <c r="G63" s="150">
        <f>ROUND(D63-F63,2)</f>
        <v>0</v>
      </c>
      <c r="H63" s="284"/>
      <c r="I63" s="285"/>
      <c r="J63" s="285"/>
      <c r="K63" s="285"/>
      <c r="L63" s="289"/>
      <c r="M63" s="220" t="s">
        <v>165</v>
      </c>
    </row>
    <row r="64" spans="1:13" x14ac:dyDescent="0.2">
      <c r="A64" s="105"/>
      <c r="B64" s="232" t="s">
        <v>167</v>
      </c>
      <c r="C64" s="176" t="s">
        <v>283</v>
      </c>
      <c r="D64" s="177">
        <f>IF(CSF!$B8&gt;0,CSF!$B8,CSF!$C8)</f>
        <v>0</v>
      </c>
      <c r="E64" s="128" t="s">
        <v>268</v>
      </c>
      <c r="F64" s="177">
        <f>IF(EAA!F8&gt;0,EAA!F8,EAA!F8*-1)</f>
        <v>0</v>
      </c>
      <c r="G64" s="150">
        <f t="shared" ref="G64:G76" si="5">ROUND(D64-F64,2)</f>
        <v>0</v>
      </c>
      <c r="H64" s="284"/>
      <c r="I64" s="285"/>
      <c r="J64" s="285"/>
      <c r="K64" s="285"/>
      <c r="L64" s="289"/>
      <c r="M64" s="220" t="s">
        <v>167</v>
      </c>
    </row>
    <row r="65" spans="1:13" x14ac:dyDescent="0.2">
      <c r="A65" s="105"/>
      <c r="B65" s="232" t="s">
        <v>169</v>
      </c>
      <c r="C65" s="176" t="s">
        <v>283</v>
      </c>
      <c r="D65" s="177">
        <f>IF(CSF!$B9&gt;0,CSF!$B9,CSF!$C9)</f>
        <v>0</v>
      </c>
      <c r="E65" s="128" t="s">
        <v>268</v>
      </c>
      <c r="F65" s="177">
        <f>IF(EAA!F9&gt;0,EAA!F9,EAA!F9*-1)</f>
        <v>0</v>
      </c>
      <c r="G65" s="150">
        <f t="shared" si="5"/>
        <v>0</v>
      </c>
      <c r="H65" s="284"/>
      <c r="I65" s="285"/>
      <c r="J65" s="285"/>
      <c r="K65" s="285"/>
      <c r="L65" s="289"/>
      <c r="M65" s="220" t="s">
        <v>169</v>
      </c>
    </row>
    <row r="66" spans="1:13" ht="22.5" x14ac:dyDescent="0.2">
      <c r="A66" s="105"/>
      <c r="B66" s="232" t="s">
        <v>171</v>
      </c>
      <c r="C66" s="176" t="s">
        <v>283</v>
      </c>
      <c r="D66" s="177">
        <f>IF(CSF!$B10&gt;0,CSF!$B10,CSF!$C10)</f>
        <v>0</v>
      </c>
      <c r="E66" s="128" t="s">
        <v>268</v>
      </c>
      <c r="F66" s="177">
        <f>IF(EAA!F10&gt;0,EAA!F10,EAA!F10*-1)</f>
        <v>0</v>
      </c>
      <c r="G66" s="150">
        <f t="shared" si="5"/>
        <v>0</v>
      </c>
      <c r="H66" s="284"/>
      <c r="I66" s="285"/>
      <c r="J66" s="285"/>
      <c r="K66" s="285"/>
      <c r="L66" s="289"/>
      <c r="M66" s="220" t="s">
        <v>171</v>
      </c>
    </row>
    <row r="67" spans="1:13" x14ac:dyDescent="0.2">
      <c r="A67" s="105"/>
      <c r="B67" s="232" t="s">
        <v>173</v>
      </c>
      <c r="C67" s="176" t="s">
        <v>283</v>
      </c>
      <c r="D67" s="177">
        <f>IF(CSF!$B11&gt;0,CSF!$B11,CSF!$C11)</f>
        <v>0</v>
      </c>
      <c r="E67" s="128" t="s">
        <v>268</v>
      </c>
      <c r="F67" s="177">
        <f>IF(EAA!F11&gt;0,EAA!F11,EAA!F11*-1)</f>
        <v>0</v>
      </c>
      <c r="G67" s="150">
        <f t="shared" si="5"/>
        <v>0</v>
      </c>
      <c r="H67" s="284"/>
      <c r="I67" s="285"/>
      <c r="J67" s="285"/>
      <c r="K67" s="285"/>
      <c r="L67" s="289"/>
      <c r="M67" s="220" t="s">
        <v>173</v>
      </c>
    </row>
    <row r="68" spans="1:13" x14ac:dyDescent="0.2">
      <c r="A68" s="105"/>
      <c r="B68" s="232" t="s">
        <v>179</v>
      </c>
      <c r="C68" s="176" t="s">
        <v>283</v>
      </c>
      <c r="D68" s="177">
        <f>IF(CSF!$B14&gt;0,CSF!$B14,CSF!$C14)</f>
        <v>0</v>
      </c>
      <c r="E68" s="128" t="s">
        <v>268</v>
      </c>
      <c r="F68" s="177">
        <f>IF(EAA!F13&gt;0,EAA!F13,EAA!F13*-1)</f>
        <v>0</v>
      </c>
      <c r="G68" s="150">
        <f t="shared" si="5"/>
        <v>0</v>
      </c>
      <c r="H68" s="284"/>
      <c r="I68" s="285"/>
      <c r="J68" s="285"/>
      <c r="K68" s="285"/>
      <c r="L68" s="289"/>
      <c r="M68" s="220" t="s">
        <v>179</v>
      </c>
    </row>
    <row r="69" spans="1:13" ht="22.5" x14ac:dyDescent="0.2">
      <c r="A69" s="105"/>
      <c r="B69" s="232" t="s">
        <v>181</v>
      </c>
      <c r="C69" s="176" t="s">
        <v>283</v>
      </c>
      <c r="D69" s="177">
        <f>IF(CSF!$B15&gt;0,CSF!$B15,CSF!$C15)</f>
        <v>0</v>
      </c>
      <c r="E69" s="128" t="s">
        <v>268</v>
      </c>
      <c r="F69" s="177">
        <f>IF(EAA!F14&gt;0,EAA!F14,EAA!F14*-1)</f>
        <v>0</v>
      </c>
      <c r="G69" s="150">
        <f t="shared" si="5"/>
        <v>0</v>
      </c>
      <c r="H69" s="284"/>
      <c r="I69" s="285"/>
      <c r="J69" s="285"/>
      <c r="K69" s="285"/>
      <c r="L69" s="289"/>
      <c r="M69" s="220" t="s">
        <v>181</v>
      </c>
    </row>
    <row r="70" spans="1:13" ht="22.5" x14ac:dyDescent="0.2">
      <c r="A70" s="105"/>
      <c r="B70" s="232" t="s">
        <v>183</v>
      </c>
      <c r="C70" s="176" t="s">
        <v>283</v>
      </c>
      <c r="D70" s="177">
        <f>IF(CSF!$B16&gt;0,CSF!$B16,CSF!$C16)</f>
        <v>379403527.31999999</v>
      </c>
      <c r="E70" s="128" t="s">
        <v>268</v>
      </c>
      <c r="F70" s="177">
        <f>IF(EAA!F15&gt;0,EAA!F15,EAA!F15*-1)</f>
        <v>379403527.31999993</v>
      </c>
      <c r="G70" s="150">
        <f t="shared" si="5"/>
        <v>0</v>
      </c>
      <c r="H70" s="284"/>
      <c r="I70" s="285"/>
      <c r="J70" s="285"/>
      <c r="K70" s="285"/>
      <c r="L70" s="289"/>
      <c r="M70" s="220" t="s">
        <v>183</v>
      </c>
    </row>
    <row r="71" spans="1:13" x14ac:dyDescent="0.2">
      <c r="A71" s="105"/>
      <c r="B71" s="232" t="s">
        <v>185</v>
      </c>
      <c r="C71" s="176" t="s">
        <v>283</v>
      </c>
      <c r="D71" s="177">
        <f>IF(CSF!$B17&gt;0,CSF!$B17,CSF!$C17)</f>
        <v>77159887.439999998</v>
      </c>
      <c r="E71" s="128" t="s">
        <v>268</v>
      </c>
      <c r="F71" s="177">
        <f>IF(EAA!F16&gt;0,EAA!F16,EAA!F16*-1)</f>
        <v>77159887.439999998</v>
      </c>
      <c r="G71" s="150">
        <f t="shared" si="5"/>
        <v>0</v>
      </c>
      <c r="H71" s="284"/>
      <c r="I71" s="285"/>
      <c r="J71" s="285"/>
      <c r="K71" s="285"/>
      <c r="L71" s="289"/>
      <c r="M71" s="220" t="s">
        <v>185</v>
      </c>
    </row>
    <row r="72" spans="1:13" x14ac:dyDescent="0.2">
      <c r="A72" s="105"/>
      <c r="B72" s="232" t="s">
        <v>187</v>
      </c>
      <c r="C72" s="176" t="s">
        <v>283</v>
      </c>
      <c r="D72" s="177">
        <f>IF(CSF!$B18&gt;0,CSF!$B18,CSF!$C18)</f>
        <v>0</v>
      </c>
      <c r="E72" s="128" t="s">
        <v>268</v>
      </c>
      <c r="F72" s="177">
        <f>IF(EAA!F17&gt;0,EAA!F17,EAA!F17*-1)</f>
        <v>0</v>
      </c>
      <c r="G72" s="150">
        <f t="shared" si="5"/>
        <v>0</v>
      </c>
      <c r="H72" s="284"/>
      <c r="I72" s="285"/>
      <c r="J72" s="285"/>
      <c r="K72" s="285"/>
      <c r="L72" s="289"/>
      <c r="M72" s="220" t="s">
        <v>187</v>
      </c>
    </row>
    <row r="73" spans="1:13" ht="22.5" x14ac:dyDescent="0.2">
      <c r="A73" s="105"/>
      <c r="B73" s="232" t="s">
        <v>189</v>
      </c>
      <c r="C73" s="176" t="s">
        <v>283</v>
      </c>
      <c r="D73" s="177">
        <f>IF(CSF!$B19&gt;0,CSF!$B19,CSF!$C19)</f>
        <v>45700881.780000001</v>
      </c>
      <c r="E73" s="128" t="s">
        <v>268</v>
      </c>
      <c r="F73" s="177">
        <f>IF(EAA!F18&gt;0,EAA!F18,EAA!F18*-1)</f>
        <v>45700881.779999971</v>
      </c>
      <c r="G73" s="150">
        <f t="shared" si="5"/>
        <v>0</v>
      </c>
      <c r="H73" s="284"/>
      <c r="I73" s="285"/>
      <c r="J73" s="285"/>
      <c r="K73" s="285"/>
      <c r="L73" s="289"/>
      <c r="M73" s="220" t="s">
        <v>189</v>
      </c>
    </row>
    <row r="74" spans="1:13" x14ac:dyDescent="0.2">
      <c r="A74" s="105"/>
      <c r="B74" s="232" t="s">
        <v>191</v>
      </c>
      <c r="C74" s="176" t="s">
        <v>283</v>
      </c>
      <c r="D74" s="177">
        <f>IF(CSF!$B20&gt;0,CSF!$B20,CSF!$C20)</f>
        <v>0</v>
      </c>
      <c r="E74" s="128" t="s">
        <v>268</v>
      </c>
      <c r="F74" s="177">
        <f>IF(EAA!F19&gt;0,EAA!F19,EAA!F19*-1)</f>
        <v>0</v>
      </c>
      <c r="G74" s="150">
        <f t="shared" si="5"/>
        <v>0</v>
      </c>
      <c r="H74" s="284"/>
      <c r="I74" s="285"/>
      <c r="J74" s="285"/>
      <c r="K74" s="285"/>
      <c r="L74" s="289"/>
      <c r="M74" s="220" t="s">
        <v>191</v>
      </c>
    </row>
    <row r="75" spans="1:13" ht="22.5" x14ac:dyDescent="0.2">
      <c r="A75" s="105"/>
      <c r="B75" s="232" t="s">
        <v>193</v>
      </c>
      <c r="C75" s="176" t="s">
        <v>283</v>
      </c>
      <c r="D75" s="177">
        <f>IF(CSF!$B21&gt;0,CSF!$B21,CSF!$C21)</f>
        <v>0</v>
      </c>
      <c r="E75" s="128" t="s">
        <v>268</v>
      </c>
      <c r="F75" s="177">
        <f>IF(EAA!F20&gt;0,EAA!F20,EAA!F20*-1)</f>
        <v>0</v>
      </c>
      <c r="G75" s="150">
        <f t="shared" si="5"/>
        <v>0</v>
      </c>
      <c r="H75" s="284"/>
      <c r="I75" s="285"/>
      <c r="J75" s="285"/>
      <c r="K75" s="285"/>
      <c r="L75" s="289"/>
      <c r="M75" s="220" t="s">
        <v>193</v>
      </c>
    </row>
    <row r="76" spans="1:13" ht="12" thickBot="1" x14ac:dyDescent="0.25">
      <c r="A76" s="103"/>
      <c r="B76" s="253" t="s">
        <v>194</v>
      </c>
      <c r="C76" s="171" t="s">
        <v>283</v>
      </c>
      <c r="D76" s="178">
        <f>IF(CSF!$B22&gt;0,CSF!$B22,CSF!$C22)</f>
        <v>0</v>
      </c>
      <c r="E76" s="160" t="s">
        <v>268</v>
      </c>
      <c r="F76" s="178">
        <f>IF(EAA!F21&gt;0,EAA!F21,EAA!F21*-1)</f>
        <v>0</v>
      </c>
      <c r="G76" s="158">
        <f t="shared" si="5"/>
        <v>0</v>
      </c>
      <c r="H76" s="284"/>
      <c r="I76" s="285"/>
      <c r="J76" s="285"/>
      <c r="K76" s="285"/>
      <c r="L76" s="289"/>
      <c r="M76" s="221" t="s">
        <v>194</v>
      </c>
    </row>
    <row r="77" spans="1:13" x14ac:dyDescent="0.2">
      <c r="A77" s="102" t="s">
        <v>78</v>
      </c>
      <c r="B77" s="237" t="s">
        <v>206</v>
      </c>
      <c r="C77" s="143" t="s">
        <v>283</v>
      </c>
      <c r="D77" s="173">
        <f>IF(CSF!$B53&gt;0,CSF!$B53,CSF!$C53)</f>
        <v>0</v>
      </c>
      <c r="E77" s="144" t="s">
        <v>281</v>
      </c>
      <c r="F77" s="195">
        <f>IF(VHP!D30&gt;0,VHP!D30,VHP!D30*-1)</f>
        <v>0</v>
      </c>
      <c r="G77" s="142">
        <f t="shared" ref="G77:G82" si="6">ROUND(D77-F77,2)</f>
        <v>0</v>
      </c>
      <c r="H77" s="284"/>
      <c r="I77" s="285"/>
      <c r="J77" s="285"/>
      <c r="K77" s="285"/>
      <c r="L77" s="289"/>
      <c r="M77" s="211" t="s">
        <v>206</v>
      </c>
    </row>
    <row r="78" spans="1:13" x14ac:dyDescent="0.2">
      <c r="A78" s="105"/>
      <c r="B78" s="230" t="s">
        <v>207</v>
      </c>
      <c r="C78" s="176" t="s">
        <v>283</v>
      </c>
      <c r="D78" s="177">
        <f>IF(CSF!$B54&gt;0,CSF!$B54,CSF!$C54)</f>
        <v>0</v>
      </c>
      <c r="E78" s="128" t="s">
        <v>281</v>
      </c>
      <c r="F78" s="195">
        <f>IF(VHP!D31&gt;0,VHP!D31,VHP!D31*-1)</f>
        <v>0</v>
      </c>
      <c r="G78" s="150">
        <f t="shared" si="6"/>
        <v>0</v>
      </c>
      <c r="H78" s="284"/>
      <c r="I78" s="285"/>
      <c r="J78" s="285"/>
      <c r="K78" s="285"/>
      <c r="L78" s="289"/>
      <c r="M78" s="199" t="s">
        <v>207</v>
      </c>
    </row>
    <row r="79" spans="1:13" ht="23.25" thickBot="1" x14ac:dyDescent="0.25">
      <c r="A79" s="103"/>
      <c r="B79" s="247" t="s">
        <v>208</v>
      </c>
      <c r="C79" s="171" t="s">
        <v>283</v>
      </c>
      <c r="D79" s="178">
        <f>IF(CSF!$B55&gt;0,CSF!$B55,CSF!$C55)</f>
        <v>0</v>
      </c>
      <c r="E79" s="160" t="s">
        <v>281</v>
      </c>
      <c r="F79" s="195">
        <f>IF(VHP!D32&gt;0,VHP!D32,VHP!D32*-1)</f>
        <v>0</v>
      </c>
      <c r="G79" s="158">
        <f t="shared" si="6"/>
        <v>0</v>
      </c>
      <c r="H79" s="284"/>
      <c r="I79" s="285"/>
      <c r="J79" s="285"/>
      <c r="K79" s="285"/>
      <c r="L79" s="289"/>
      <c r="M79" s="212" t="s">
        <v>208</v>
      </c>
    </row>
    <row r="80" spans="1:13" ht="12" thickBot="1" x14ac:dyDescent="0.25">
      <c r="A80" s="104" t="s">
        <v>81</v>
      </c>
      <c r="B80" s="236" t="s">
        <v>155</v>
      </c>
      <c r="C80" s="122" t="s">
        <v>283</v>
      </c>
      <c r="D80" s="172">
        <f>IF(CSF!$B51&gt;0,CSF!$B51,CSF!$C51)</f>
        <v>134129213.48</v>
      </c>
      <c r="E80" s="124" t="s">
        <v>281</v>
      </c>
      <c r="F80" s="172">
        <f>IF((VHP!D28+VHP!D29)&gt;0,VHP!D28+VHP!D29,(VHP!D28+VHP!D29)*-1)</f>
        <v>134129213.47999999</v>
      </c>
      <c r="G80" s="136">
        <f t="shared" si="6"/>
        <v>0</v>
      </c>
      <c r="H80" s="284"/>
      <c r="I80" s="285"/>
      <c r="J80" s="285"/>
      <c r="K80" s="285"/>
      <c r="L80" s="289"/>
      <c r="M80" s="200" t="s">
        <v>155</v>
      </c>
    </row>
    <row r="81" spans="1:13" ht="23.25" thickBot="1" x14ac:dyDescent="0.25">
      <c r="A81" s="104" t="s">
        <v>83</v>
      </c>
      <c r="B81" s="236" t="s">
        <v>238</v>
      </c>
      <c r="C81" s="122" t="s">
        <v>269</v>
      </c>
      <c r="D81" s="133">
        <f>IF(EFE!B61&gt;0,EFE!B61,EFE!B61*-1)</f>
        <v>134537445.94000012</v>
      </c>
      <c r="E81" s="124" t="s">
        <v>283</v>
      </c>
      <c r="F81" s="172">
        <f>IF(CSF!$B5&gt;0,CSF!$B5,CSF!$C5)</f>
        <v>134537445.94</v>
      </c>
      <c r="G81" s="136">
        <f t="shared" si="6"/>
        <v>0</v>
      </c>
      <c r="H81" s="290"/>
      <c r="I81" s="291"/>
      <c r="J81" s="291"/>
      <c r="K81" s="291"/>
      <c r="L81" s="292"/>
      <c r="M81" s="200" t="s">
        <v>238</v>
      </c>
    </row>
    <row r="82" spans="1:13" ht="23.25" thickBot="1" x14ac:dyDescent="0.25">
      <c r="A82" s="104" t="s">
        <v>86</v>
      </c>
      <c r="B82" s="236" t="s">
        <v>240</v>
      </c>
      <c r="C82" s="122" t="s">
        <v>269</v>
      </c>
      <c r="D82" s="133">
        <f>IF(EFE!B65&gt;0,EFE!B65,EFE!B65*-1)</f>
        <v>249107081.03999999</v>
      </c>
      <c r="E82" s="124" t="s">
        <v>267</v>
      </c>
      <c r="F82" s="172">
        <f>IF(ESF!B5&gt;0,ESF!B5,ESF!B5*-1)</f>
        <v>249107081.03999999</v>
      </c>
      <c r="G82" s="136">
        <f t="shared" si="6"/>
        <v>0</v>
      </c>
      <c r="H82" s="122" t="s">
        <v>269</v>
      </c>
      <c r="I82" s="123">
        <f>IF(EFE!C65&gt;0,EFE!C65,EFE!C65*-1)</f>
        <v>383644526.98000002</v>
      </c>
      <c r="J82" s="124" t="s">
        <v>267</v>
      </c>
      <c r="K82" s="123">
        <f>IF(ESF!C5&gt;0,ESF!C5,ESF!C5*-1)</f>
        <v>383644526.98000002</v>
      </c>
      <c r="L82" s="125">
        <f t="shared" ref="L82:L99" si="7">ROUND(I82-K82,2)</f>
        <v>0</v>
      </c>
      <c r="M82" s="200" t="s">
        <v>240</v>
      </c>
    </row>
    <row r="83" spans="1:13" ht="23.25" thickBot="1" x14ac:dyDescent="0.25">
      <c r="A83" s="104" t="s">
        <v>89</v>
      </c>
      <c r="B83" s="236" t="s">
        <v>239</v>
      </c>
      <c r="C83" s="192" t="s">
        <v>269</v>
      </c>
      <c r="D83" s="133">
        <f>IF(EFE!B63&gt;0,EFE!B63,EFE!B63*-1)</f>
        <v>383644526.98000002</v>
      </c>
      <c r="E83" s="293"/>
      <c r="F83" s="294"/>
      <c r="G83" s="294"/>
      <c r="H83" s="294"/>
      <c r="I83" s="295"/>
      <c r="J83" s="124" t="s">
        <v>267</v>
      </c>
      <c r="K83" s="193">
        <f>IF(ESF!C5&gt;0,ESF!C5,ESF!C5*-1)</f>
        <v>383644526.98000002</v>
      </c>
      <c r="L83" s="125">
        <f>ROUND(D83-K83,2)</f>
        <v>0</v>
      </c>
      <c r="M83" s="200" t="s">
        <v>239</v>
      </c>
    </row>
    <row r="84" spans="1:13" x14ac:dyDescent="0.2">
      <c r="A84" s="102" t="s">
        <v>91</v>
      </c>
      <c r="B84" s="254" t="s">
        <v>161</v>
      </c>
      <c r="C84" s="143" t="s">
        <v>268</v>
      </c>
      <c r="D84" s="263">
        <f>IF(EAA!E5&gt;0,EAA!E5,EAA!E5*-1)</f>
        <v>249107081.03999996</v>
      </c>
      <c r="E84" s="144" t="s">
        <v>267</v>
      </c>
      <c r="F84" s="265">
        <f>IF(ESF!B5&gt;0,ESF!B5,ESF!B5*-1)</f>
        <v>249107081.03999999</v>
      </c>
      <c r="G84" s="142">
        <f t="shared" ref="G84:G99" si="8">ROUND(D84-F84,2)</f>
        <v>0</v>
      </c>
      <c r="H84" s="143" t="s">
        <v>268</v>
      </c>
      <c r="I84" s="117">
        <f>IF(EAA!B5&gt;0,EAA!B5,EAA!B5*-1)</f>
        <v>383644526.98000002</v>
      </c>
      <c r="J84" s="144" t="s">
        <v>267</v>
      </c>
      <c r="K84" s="145">
        <f>IF(ESF!C5&gt;0,ESF!C5,ESF!C5*-1)</f>
        <v>383644526.98000002</v>
      </c>
      <c r="L84" s="146">
        <f t="shared" si="7"/>
        <v>0</v>
      </c>
      <c r="M84" s="222" t="s">
        <v>161</v>
      </c>
    </row>
    <row r="85" spans="1:13" x14ac:dyDescent="0.2">
      <c r="A85" s="105"/>
      <c r="B85" s="233" t="s">
        <v>163</v>
      </c>
      <c r="C85" s="176" t="s">
        <v>268</v>
      </c>
      <c r="D85" s="129">
        <f>IF(EAA!E6&gt;0,EAA!E6,EAA!E6*-1)</f>
        <v>13867939.210000038</v>
      </c>
      <c r="E85" s="128" t="s">
        <v>267</v>
      </c>
      <c r="F85" s="177">
        <f>IF(ESF!B6&gt;0,ESF!B6,ESF!B6*-1)</f>
        <v>13867939.210000001</v>
      </c>
      <c r="G85" s="150">
        <f t="shared" si="8"/>
        <v>0</v>
      </c>
      <c r="H85" s="176" t="s">
        <v>268</v>
      </c>
      <c r="I85" s="152">
        <f>IF(EAA!B6&gt;0,EAA!B6,EAA!B6*-1)</f>
        <v>18027335.010000002</v>
      </c>
      <c r="J85" s="128" t="s">
        <v>267</v>
      </c>
      <c r="K85" s="152">
        <f>IF(ESF!C6&gt;0,ESF!C6,ESF!C6*-1)</f>
        <v>18027335.010000002</v>
      </c>
      <c r="L85" s="153">
        <f t="shared" si="7"/>
        <v>0</v>
      </c>
      <c r="M85" s="223" t="s">
        <v>163</v>
      </c>
    </row>
    <row r="86" spans="1:13" x14ac:dyDescent="0.2">
      <c r="A86" s="105"/>
      <c r="B86" s="233" t="s">
        <v>165</v>
      </c>
      <c r="C86" s="176" t="s">
        <v>268</v>
      </c>
      <c r="D86" s="129">
        <f>IF(EAA!E7&gt;0,EAA!E7,EAA!E7*-1)</f>
        <v>40912150.50999999</v>
      </c>
      <c r="E86" s="128" t="s">
        <v>267</v>
      </c>
      <c r="F86" s="177">
        <f>IF(ESF!B7&gt;0,ESF!B7,ESF!B7*-1)</f>
        <v>40912150.509999998</v>
      </c>
      <c r="G86" s="150">
        <f t="shared" si="8"/>
        <v>0</v>
      </c>
      <c r="H86" s="176" t="s">
        <v>268</v>
      </c>
      <c r="I86" s="152">
        <f>IF(EAA!B7&gt;0,EAA!B7,EAA!B7*-1)</f>
        <v>150918275.81999999</v>
      </c>
      <c r="J86" s="128" t="s">
        <v>267</v>
      </c>
      <c r="K86" s="152">
        <f>IF(ESF!C7&gt;0,ESF!C7,ESF!C7*-1)</f>
        <v>150918275.81999999</v>
      </c>
      <c r="L86" s="153">
        <f t="shared" si="7"/>
        <v>0</v>
      </c>
      <c r="M86" s="223" t="s">
        <v>165</v>
      </c>
    </row>
    <row r="87" spans="1:13" x14ac:dyDescent="0.2">
      <c r="A87" s="105"/>
      <c r="B87" s="233" t="s">
        <v>167</v>
      </c>
      <c r="C87" s="176" t="s">
        <v>268</v>
      </c>
      <c r="D87" s="129">
        <f>IF(EAA!E8&gt;0,EAA!E8,EAA!E8*-1)</f>
        <v>0</v>
      </c>
      <c r="E87" s="128" t="s">
        <v>267</v>
      </c>
      <c r="F87" s="177">
        <f>IF(ESF!B8&gt;0,ESF!B8,ESF!B8*-1)</f>
        <v>0</v>
      </c>
      <c r="G87" s="150">
        <f t="shared" si="8"/>
        <v>0</v>
      </c>
      <c r="H87" s="176" t="s">
        <v>268</v>
      </c>
      <c r="I87" s="152">
        <f>IF(EAA!B8&gt;0,EAA!B8,EAA!B8*-1)</f>
        <v>0</v>
      </c>
      <c r="J87" s="128" t="s">
        <v>267</v>
      </c>
      <c r="K87" s="152">
        <f>IF(ESF!C8&gt;0,ESF!C8,ESF!C8*-1)</f>
        <v>0</v>
      </c>
      <c r="L87" s="153">
        <f t="shared" si="7"/>
        <v>0</v>
      </c>
      <c r="M87" s="223" t="s">
        <v>167</v>
      </c>
    </row>
    <row r="88" spans="1:13" x14ac:dyDescent="0.2">
      <c r="A88" s="105"/>
      <c r="B88" s="233" t="s">
        <v>169</v>
      </c>
      <c r="C88" s="176" t="s">
        <v>268</v>
      </c>
      <c r="D88" s="129">
        <f>IF(EAA!E9&gt;0,EAA!E9,EAA!E9*-1)</f>
        <v>0</v>
      </c>
      <c r="E88" s="128" t="s">
        <v>267</v>
      </c>
      <c r="F88" s="177">
        <f>IF(ESF!B9&gt;0,ESF!B9,ESF!B9*-1)</f>
        <v>0</v>
      </c>
      <c r="G88" s="150">
        <f t="shared" si="8"/>
        <v>0</v>
      </c>
      <c r="H88" s="176" t="s">
        <v>268</v>
      </c>
      <c r="I88" s="152">
        <f>IF(EAA!B9&gt;0,EAA!B9,EAA!B9*-1)</f>
        <v>0</v>
      </c>
      <c r="J88" s="128" t="s">
        <v>267</v>
      </c>
      <c r="K88" s="152">
        <f>IF(ESF!C9&gt;0,ESF!C9,ESF!C9*-1)</f>
        <v>0</v>
      </c>
      <c r="L88" s="153">
        <f t="shared" si="7"/>
        <v>0</v>
      </c>
      <c r="M88" s="223" t="s">
        <v>169</v>
      </c>
    </row>
    <row r="89" spans="1:13" ht="22.5" x14ac:dyDescent="0.2">
      <c r="A89" s="105"/>
      <c r="B89" s="233" t="s">
        <v>171</v>
      </c>
      <c r="C89" s="176" t="s">
        <v>268</v>
      </c>
      <c r="D89" s="129">
        <f>IF(EAA!E10&gt;0,EAA!E10,EAA!E10*-1)</f>
        <v>0</v>
      </c>
      <c r="E89" s="128" t="s">
        <v>267</v>
      </c>
      <c r="F89" s="177">
        <f>IF(ESF!B10&gt;0,ESF!B10,ESF!B10*-1)</f>
        <v>0</v>
      </c>
      <c r="G89" s="150">
        <f t="shared" si="8"/>
        <v>0</v>
      </c>
      <c r="H89" s="176" t="s">
        <v>268</v>
      </c>
      <c r="I89" s="152">
        <f>IF(EAA!B10&gt;0,EAA!B10,EAA!B10*-1)</f>
        <v>0</v>
      </c>
      <c r="J89" s="128" t="s">
        <v>267</v>
      </c>
      <c r="K89" s="152">
        <f>IF(ESF!C10&gt;0,ESF!C10,ESF!C10*-1)</f>
        <v>0</v>
      </c>
      <c r="L89" s="153">
        <f t="shared" si="7"/>
        <v>0</v>
      </c>
      <c r="M89" s="223" t="s">
        <v>171</v>
      </c>
    </row>
    <row r="90" spans="1:13" x14ac:dyDescent="0.2">
      <c r="A90" s="105"/>
      <c r="B90" s="233" t="s">
        <v>173</v>
      </c>
      <c r="C90" s="176" t="s">
        <v>268</v>
      </c>
      <c r="D90" s="129">
        <f>IF(EAA!E11&gt;0,EAA!E11,EAA!E11*-1)</f>
        <v>16980</v>
      </c>
      <c r="E90" s="128" t="s">
        <v>267</v>
      </c>
      <c r="F90" s="177">
        <f>IF(ESF!B11&gt;0,ESF!B11,ESF!B11*-1)</f>
        <v>16980</v>
      </c>
      <c r="G90" s="150">
        <f t="shared" si="8"/>
        <v>0</v>
      </c>
      <c r="H90" s="176" t="s">
        <v>268</v>
      </c>
      <c r="I90" s="152">
        <f>IF(EAA!B11&gt;0,EAA!B11,EAA!B11*-1)</f>
        <v>16980</v>
      </c>
      <c r="J90" s="128" t="s">
        <v>267</v>
      </c>
      <c r="K90" s="152">
        <f>IF(ESF!C11&gt;0,ESF!C11,ESF!C11*-1)</f>
        <v>16980</v>
      </c>
      <c r="L90" s="153">
        <f t="shared" si="7"/>
        <v>0</v>
      </c>
      <c r="M90" s="223" t="s">
        <v>173</v>
      </c>
    </row>
    <row r="91" spans="1:13" x14ac:dyDescent="0.2">
      <c r="A91" s="105"/>
      <c r="B91" s="233" t="s">
        <v>179</v>
      </c>
      <c r="C91" s="176" t="s">
        <v>268</v>
      </c>
      <c r="D91" s="129">
        <f>IF(EAA!E13&gt;0,EAA!E13,EAA!E13*-1)</f>
        <v>4729855.74</v>
      </c>
      <c r="E91" s="128" t="s">
        <v>267</v>
      </c>
      <c r="F91" s="177">
        <f>IF(ESF!B16&gt;0,ESF!B16,ESF!B16*-1)</f>
        <v>4729855.74</v>
      </c>
      <c r="G91" s="150">
        <f t="shared" si="8"/>
        <v>0</v>
      </c>
      <c r="H91" s="176" t="s">
        <v>268</v>
      </c>
      <c r="I91" s="152">
        <f>IF(EAA!B13&gt;0,EAA!B13,EAA!B13*-1)</f>
        <v>4729855.74</v>
      </c>
      <c r="J91" s="128" t="s">
        <v>267</v>
      </c>
      <c r="K91" s="152">
        <f>IF(ESF!C16&gt;0,ESF!C16,ESF!C16*-1)</f>
        <v>4729855.74</v>
      </c>
      <c r="L91" s="153">
        <f t="shared" si="7"/>
        <v>0</v>
      </c>
      <c r="M91" s="223" t="s">
        <v>179</v>
      </c>
    </row>
    <row r="92" spans="1:13" ht="22.5" x14ac:dyDescent="0.2">
      <c r="A92" s="105"/>
      <c r="B92" s="233" t="s">
        <v>181</v>
      </c>
      <c r="C92" s="176" t="s">
        <v>268</v>
      </c>
      <c r="D92" s="129">
        <f>IF(EAA!E14&gt;0,EAA!E14,EAA!E14*-1)</f>
        <v>0</v>
      </c>
      <c r="E92" s="128" t="s">
        <v>267</v>
      </c>
      <c r="F92" s="177">
        <f>IF(ESF!B17&gt;0,ESF!B17,ESF!B17*-1)</f>
        <v>0</v>
      </c>
      <c r="G92" s="150">
        <f t="shared" si="8"/>
        <v>0</v>
      </c>
      <c r="H92" s="176" t="s">
        <v>268</v>
      </c>
      <c r="I92" s="152">
        <f>IF(EAA!B14&gt;0,EAA!B14,EAA!B14*-1)</f>
        <v>0</v>
      </c>
      <c r="J92" s="128" t="s">
        <v>267</v>
      </c>
      <c r="K92" s="152">
        <f>IF(ESF!C17&gt;0,ESF!C17,ESF!C17*-1)</f>
        <v>0</v>
      </c>
      <c r="L92" s="153">
        <f t="shared" si="7"/>
        <v>0</v>
      </c>
      <c r="M92" s="223" t="s">
        <v>181</v>
      </c>
    </row>
    <row r="93" spans="1:13" ht="22.5" x14ac:dyDescent="0.2">
      <c r="A93" s="105"/>
      <c r="B93" s="233" t="s">
        <v>183</v>
      </c>
      <c r="C93" s="176" t="s">
        <v>268</v>
      </c>
      <c r="D93" s="129">
        <f>IF(EAA!E15&gt;0,EAA!E15,EAA!E15*-1)</f>
        <v>2446900046.1599998</v>
      </c>
      <c r="E93" s="128" t="s">
        <v>267</v>
      </c>
      <c r="F93" s="177">
        <f>IF(ESF!B18&gt;0,ESF!B18,ESF!B18*-1)</f>
        <v>2446900046.1599998</v>
      </c>
      <c r="G93" s="150">
        <f t="shared" si="8"/>
        <v>0</v>
      </c>
      <c r="H93" s="176" t="s">
        <v>268</v>
      </c>
      <c r="I93" s="152">
        <f>IF(EAA!B15&gt;0,EAA!B15,EAA!B15*-1)</f>
        <v>2067496518.8399999</v>
      </c>
      <c r="J93" s="128" t="s">
        <v>267</v>
      </c>
      <c r="K93" s="152">
        <f>IF(ESF!C18&gt;0,ESF!C18,ESF!C18*-1)</f>
        <v>2067496518.8399999</v>
      </c>
      <c r="L93" s="153">
        <f t="shared" si="7"/>
        <v>0</v>
      </c>
      <c r="M93" s="223" t="s">
        <v>183</v>
      </c>
    </row>
    <row r="94" spans="1:13" x14ac:dyDescent="0.2">
      <c r="A94" s="105"/>
      <c r="B94" s="233" t="s">
        <v>185</v>
      </c>
      <c r="C94" s="176" t="s">
        <v>268</v>
      </c>
      <c r="D94" s="129">
        <f>IF(EAA!E16&gt;0,EAA!E16,EAA!E16*-1)</f>
        <v>474753919.82999998</v>
      </c>
      <c r="E94" s="128" t="s">
        <v>267</v>
      </c>
      <c r="F94" s="177">
        <f>IF(ESF!B19&gt;0,ESF!B19,ESF!B19*-1)</f>
        <v>474753919.82999998</v>
      </c>
      <c r="G94" s="150">
        <f t="shared" si="8"/>
        <v>0</v>
      </c>
      <c r="H94" s="176" t="s">
        <v>268</v>
      </c>
      <c r="I94" s="152">
        <f>IF(EAA!B16&gt;0,EAA!B16,EAA!B16*-1)</f>
        <v>397594032.38999999</v>
      </c>
      <c r="J94" s="128" t="s">
        <v>267</v>
      </c>
      <c r="K94" s="152">
        <f>IF(ESF!C19&gt;0,ESF!C19,ESF!C19*-1)</f>
        <v>397594032.38999999</v>
      </c>
      <c r="L94" s="153">
        <f t="shared" si="7"/>
        <v>0</v>
      </c>
      <c r="M94" s="223" t="s">
        <v>185</v>
      </c>
    </row>
    <row r="95" spans="1:13" x14ac:dyDescent="0.2">
      <c r="A95" s="105"/>
      <c r="B95" s="233" t="s">
        <v>187</v>
      </c>
      <c r="C95" s="176" t="s">
        <v>268</v>
      </c>
      <c r="D95" s="129">
        <f>IF(EAA!E17&gt;0,EAA!E17,EAA!E17*-1)</f>
        <v>13335260.560000001</v>
      </c>
      <c r="E95" s="128" t="s">
        <v>267</v>
      </c>
      <c r="F95" s="177">
        <f>IF(ESF!B20&gt;0,ESF!B20,ESF!B20*-1)</f>
        <v>13335260.560000001</v>
      </c>
      <c r="G95" s="150">
        <f t="shared" si="8"/>
        <v>0</v>
      </c>
      <c r="H95" s="176" t="s">
        <v>268</v>
      </c>
      <c r="I95" s="152">
        <f>IF(EAA!B17&gt;0,EAA!B17,EAA!B17*-1)</f>
        <v>13335260.560000001</v>
      </c>
      <c r="J95" s="128" t="s">
        <v>267</v>
      </c>
      <c r="K95" s="152">
        <f>IF(ESF!C20&gt;0,ESF!C20,ESF!C20*-1)</f>
        <v>13335260.560000001</v>
      </c>
      <c r="L95" s="153">
        <f t="shared" si="7"/>
        <v>0</v>
      </c>
      <c r="M95" s="223" t="s">
        <v>187</v>
      </c>
    </row>
    <row r="96" spans="1:13" ht="22.5" x14ac:dyDescent="0.2">
      <c r="A96" s="105"/>
      <c r="B96" s="233" t="s">
        <v>189</v>
      </c>
      <c r="C96" s="176" t="s">
        <v>268</v>
      </c>
      <c r="D96" s="129">
        <f>IF(EAA!E18&gt;0,EAA!E18,EAA!E18*-1)</f>
        <v>316656845.80999994</v>
      </c>
      <c r="E96" s="128" t="s">
        <v>267</v>
      </c>
      <c r="F96" s="177">
        <f>IF(ESF!B21&gt;0,ESF!B21,ESF!B21*-1)</f>
        <v>316656845.81</v>
      </c>
      <c r="G96" s="150">
        <f t="shared" si="8"/>
        <v>0</v>
      </c>
      <c r="H96" s="176" t="s">
        <v>268</v>
      </c>
      <c r="I96" s="152">
        <f>IF(EAA!B18&gt;0,EAA!B18,EAA!B18*-1)</f>
        <v>270955964.02999997</v>
      </c>
      <c r="J96" s="128" t="s">
        <v>267</v>
      </c>
      <c r="K96" s="152">
        <f>IF(ESF!C21&gt;0,ESF!C21,ESF!C21*-1)</f>
        <v>270955964.02999997</v>
      </c>
      <c r="L96" s="153">
        <f t="shared" si="7"/>
        <v>0</v>
      </c>
      <c r="M96" s="223" t="s">
        <v>189</v>
      </c>
    </row>
    <row r="97" spans="1:13" x14ac:dyDescent="0.2">
      <c r="A97" s="105"/>
      <c r="B97" s="233" t="s">
        <v>191</v>
      </c>
      <c r="C97" s="176" t="s">
        <v>268</v>
      </c>
      <c r="D97" s="129">
        <f>IF(EAA!E19&gt;0,EAA!E19,EAA!E19*-1)</f>
        <v>1232245.98</v>
      </c>
      <c r="E97" s="128" t="s">
        <v>267</v>
      </c>
      <c r="F97" s="177">
        <f>IF(ESF!B22&gt;0,ESF!B22,ESF!B22*-1)</f>
        <v>1232245.98</v>
      </c>
      <c r="G97" s="150">
        <f t="shared" si="8"/>
        <v>0</v>
      </c>
      <c r="H97" s="176" t="s">
        <v>268</v>
      </c>
      <c r="I97" s="152">
        <f>IF(EAA!B19&gt;0,EAA!B19,EAA!B19*-1)</f>
        <v>1232245.98</v>
      </c>
      <c r="J97" s="128" t="s">
        <v>267</v>
      </c>
      <c r="K97" s="152">
        <f>IF(ESF!C22&gt;0,ESF!C22,ESF!C22*-1)</f>
        <v>1232245.98</v>
      </c>
      <c r="L97" s="153">
        <f t="shared" si="7"/>
        <v>0</v>
      </c>
      <c r="M97" s="223" t="s">
        <v>191</v>
      </c>
    </row>
    <row r="98" spans="1:13" ht="22.5" x14ac:dyDescent="0.2">
      <c r="A98" s="105"/>
      <c r="B98" s="233" t="s">
        <v>193</v>
      </c>
      <c r="C98" s="176" t="s">
        <v>268</v>
      </c>
      <c r="D98" s="129">
        <f>IF(EAA!E20&gt;0,EAA!E20,EAA!E20*-1)</f>
        <v>0</v>
      </c>
      <c r="E98" s="128" t="s">
        <v>267</v>
      </c>
      <c r="F98" s="177">
        <f>IF(ESF!B23&gt;0,ESF!B23,ESF!B23*-1)</f>
        <v>0</v>
      </c>
      <c r="G98" s="150">
        <f t="shared" si="8"/>
        <v>0</v>
      </c>
      <c r="H98" s="176" t="s">
        <v>268</v>
      </c>
      <c r="I98" s="152">
        <f>IF(EAA!B20&gt;0,EAA!B20,EAA!B20*-1)</f>
        <v>0</v>
      </c>
      <c r="J98" s="128" t="s">
        <v>267</v>
      </c>
      <c r="K98" s="152">
        <f>IF(ESF!C23&gt;0,ESF!C23,ESF!C23*-1)</f>
        <v>0</v>
      </c>
      <c r="L98" s="153">
        <f t="shared" si="7"/>
        <v>0</v>
      </c>
      <c r="M98" s="223" t="s">
        <v>193</v>
      </c>
    </row>
    <row r="99" spans="1:13" ht="12" thickBot="1" x14ac:dyDescent="0.25">
      <c r="A99" s="103"/>
      <c r="B99" s="255" t="s">
        <v>194</v>
      </c>
      <c r="C99" s="171" t="s">
        <v>268</v>
      </c>
      <c r="D99" s="157">
        <f>IF(EAA!E21&gt;0,EAA!E21,EAA!E21*-1)</f>
        <v>0</v>
      </c>
      <c r="E99" s="160" t="s">
        <v>267</v>
      </c>
      <c r="F99" s="178">
        <f>IF(ESF!B24&gt;0,ESF!B24,ESF!B24*-1)</f>
        <v>0</v>
      </c>
      <c r="G99" s="158">
        <f t="shared" si="8"/>
        <v>0</v>
      </c>
      <c r="H99" s="171" t="s">
        <v>268</v>
      </c>
      <c r="I99" s="161">
        <f>IF(EAA!B21&gt;0,EAA!B21,EAA!B21*-1)</f>
        <v>0</v>
      </c>
      <c r="J99" s="160" t="s">
        <v>267</v>
      </c>
      <c r="K99" s="161">
        <f>IF(ESF!C24&gt;0,ESF!C24,ESF!C24*-1)</f>
        <v>0</v>
      </c>
      <c r="L99" s="162">
        <f t="shared" si="7"/>
        <v>0</v>
      </c>
      <c r="M99" s="224" t="s">
        <v>194</v>
      </c>
    </row>
    <row r="100" spans="1:13" x14ac:dyDescent="0.2">
      <c r="A100" s="91" t="s">
        <v>94</v>
      </c>
      <c r="B100" s="234" t="s">
        <v>161</v>
      </c>
      <c r="C100" s="186" t="s">
        <v>268</v>
      </c>
      <c r="D100" s="194">
        <f>IF(EAA!F5&gt;0,EAA!F5,EAA!F5*-1)</f>
        <v>134537445.94000006</v>
      </c>
      <c r="E100" s="188" t="s">
        <v>283</v>
      </c>
      <c r="F100" s="195">
        <f>IF(CSF!$B5&gt;0,CSF!$B5,CSF!$C5)</f>
        <v>134537445.94</v>
      </c>
      <c r="G100" s="196">
        <f>ROUND(D100-F100,2)</f>
        <v>0</v>
      </c>
      <c r="H100" s="284"/>
      <c r="I100" s="285"/>
      <c r="J100" s="285"/>
      <c r="K100" s="197"/>
      <c r="L100" s="198"/>
      <c r="M100" s="225" t="s">
        <v>161</v>
      </c>
    </row>
    <row r="101" spans="1:13" x14ac:dyDescent="0.2">
      <c r="A101" s="90"/>
      <c r="B101" s="234" t="s">
        <v>163</v>
      </c>
      <c r="C101" s="176" t="s">
        <v>268</v>
      </c>
      <c r="D101" s="194">
        <f>IF(EAA!F6&gt;0,EAA!F6,EAA!F6*-1)</f>
        <v>4159395.7999999635</v>
      </c>
      <c r="E101" s="128" t="s">
        <v>283</v>
      </c>
      <c r="F101" s="177">
        <f>IF(CSF!$B6&gt;0,CSF!$B6,CSF!$C6)</f>
        <v>4159395.8</v>
      </c>
      <c r="G101" s="150">
        <f>ROUND(D101-F101,2)</f>
        <v>0</v>
      </c>
      <c r="H101" s="284"/>
      <c r="I101" s="285"/>
      <c r="J101" s="285"/>
      <c r="K101" s="197"/>
      <c r="L101" s="198"/>
      <c r="M101" s="225" t="s">
        <v>163</v>
      </c>
    </row>
    <row r="102" spans="1:13" x14ac:dyDescent="0.2">
      <c r="A102" s="90"/>
      <c r="B102" s="234" t="s">
        <v>165</v>
      </c>
      <c r="C102" s="176" t="s">
        <v>268</v>
      </c>
      <c r="D102" s="194">
        <f>IF(EAA!F7&gt;0,EAA!F7,EAA!F7*-1)</f>
        <v>110006125.31</v>
      </c>
      <c r="E102" s="128" t="s">
        <v>283</v>
      </c>
      <c r="F102" s="177">
        <f>IF(CSF!$B7&gt;0,CSF!$B7,CSF!$C7)</f>
        <v>110006125.31</v>
      </c>
      <c r="G102" s="150">
        <f t="shared" ref="G102:G115" si="9">ROUND(D102-F102,2)</f>
        <v>0</v>
      </c>
      <c r="H102" s="284"/>
      <c r="I102" s="285"/>
      <c r="J102" s="285"/>
      <c r="K102" s="197"/>
      <c r="L102" s="198"/>
      <c r="M102" s="225" t="s">
        <v>165</v>
      </c>
    </row>
    <row r="103" spans="1:13" x14ac:dyDescent="0.2">
      <c r="A103" s="90"/>
      <c r="B103" s="234" t="s">
        <v>167</v>
      </c>
      <c r="C103" s="176" t="s">
        <v>268</v>
      </c>
      <c r="D103" s="194">
        <f>IF(EAA!F8&gt;0,EAA!F8,EAA!F8*-1)</f>
        <v>0</v>
      </c>
      <c r="E103" s="128" t="s">
        <v>283</v>
      </c>
      <c r="F103" s="177">
        <f>IF(CSF!$B8&gt;0,CSF!$B8,CSF!$C8)</f>
        <v>0</v>
      </c>
      <c r="G103" s="150">
        <f t="shared" si="9"/>
        <v>0</v>
      </c>
      <c r="H103" s="284"/>
      <c r="I103" s="285"/>
      <c r="J103" s="285"/>
      <c r="K103" s="197"/>
      <c r="L103" s="198"/>
      <c r="M103" s="225" t="s">
        <v>167</v>
      </c>
    </row>
    <row r="104" spans="1:13" x14ac:dyDescent="0.2">
      <c r="A104" s="90"/>
      <c r="B104" s="234" t="s">
        <v>169</v>
      </c>
      <c r="C104" s="176" t="s">
        <v>268</v>
      </c>
      <c r="D104" s="194">
        <f>IF(EAA!F9&gt;0,EAA!F9,EAA!F9*-1)</f>
        <v>0</v>
      </c>
      <c r="E104" s="128" t="s">
        <v>283</v>
      </c>
      <c r="F104" s="177">
        <f>IF(CSF!$B9&gt;0,CSF!$B9,CSF!$C9)</f>
        <v>0</v>
      </c>
      <c r="G104" s="150">
        <f t="shared" si="9"/>
        <v>0</v>
      </c>
      <c r="H104" s="284"/>
      <c r="I104" s="285"/>
      <c r="J104" s="285"/>
      <c r="K104" s="197"/>
      <c r="L104" s="198"/>
      <c r="M104" s="225" t="s">
        <v>169</v>
      </c>
    </row>
    <row r="105" spans="1:13" ht="22.5" x14ac:dyDescent="0.2">
      <c r="A105" s="90"/>
      <c r="B105" s="234" t="s">
        <v>171</v>
      </c>
      <c r="C105" s="176" t="s">
        <v>268</v>
      </c>
      <c r="D105" s="194">
        <f>IF(EAA!F10&gt;0,EAA!F10,EAA!F10*-1)</f>
        <v>0</v>
      </c>
      <c r="E105" s="128" t="s">
        <v>283</v>
      </c>
      <c r="F105" s="177">
        <f>IF(CSF!$B10&gt;0,CSF!$B10,CSF!$C10)</f>
        <v>0</v>
      </c>
      <c r="G105" s="150">
        <f t="shared" si="9"/>
        <v>0</v>
      </c>
      <c r="H105" s="284"/>
      <c r="I105" s="285"/>
      <c r="J105" s="285"/>
      <c r="K105" s="197"/>
      <c r="L105" s="198"/>
      <c r="M105" s="225" t="s">
        <v>171</v>
      </c>
    </row>
    <row r="106" spans="1:13" x14ac:dyDescent="0.2">
      <c r="A106" s="90"/>
      <c r="B106" s="234" t="s">
        <v>173</v>
      </c>
      <c r="C106" s="176" t="s">
        <v>268</v>
      </c>
      <c r="D106" s="194">
        <f>IF(EAA!F11&gt;0,EAA!F11,EAA!F11*-1)</f>
        <v>0</v>
      </c>
      <c r="E106" s="128" t="s">
        <v>283</v>
      </c>
      <c r="F106" s="177">
        <f>IF(CSF!$B11&gt;0,CSF!$B11,CSF!$C11)</f>
        <v>0</v>
      </c>
      <c r="G106" s="150">
        <f t="shared" si="9"/>
        <v>0</v>
      </c>
      <c r="H106" s="284"/>
      <c r="I106" s="285"/>
      <c r="J106" s="285"/>
      <c r="K106" s="197"/>
      <c r="L106" s="198"/>
      <c r="M106" s="225" t="s">
        <v>173</v>
      </c>
    </row>
    <row r="107" spans="1:13" x14ac:dyDescent="0.2">
      <c r="A107" s="90"/>
      <c r="B107" s="234" t="s">
        <v>179</v>
      </c>
      <c r="C107" s="176" t="s">
        <v>268</v>
      </c>
      <c r="D107" s="194">
        <f>IF(EAA!F13&gt;0,EAA!F13,EAA!F13*-1)</f>
        <v>0</v>
      </c>
      <c r="E107" s="128" t="s">
        <v>283</v>
      </c>
      <c r="F107" s="177">
        <f>IF(CSF!$B14&gt;0,CSF!$B14,CSF!$C14)</f>
        <v>0</v>
      </c>
      <c r="G107" s="150">
        <f t="shared" si="9"/>
        <v>0</v>
      </c>
      <c r="H107" s="284"/>
      <c r="I107" s="285"/>
      <c r="J107" s="285"/>
      <c r="K107" s="197"/>
      <c r="L107" s="198"/>
      <c r="M107" s="225" t="s">
        <v>179</v>
      </c>
    </row>
    <row r="108" spans="1:13" ht="22.5" x14ac:dyDescent="0.2">
      <c r="A108" s="90"/>
      <c r="B108" s="234" t="s">
        <v>181</v>
      </c>
      <c r="C108" s="176" t="s">
        <v>268</v>
      </c>
      <c r="D108" s="194">
        <f>IF(EAA!F14&gt;0,EAA!F14,EAA!F14*-1)</f>
        <v>0</v>
      </c>
      <c r="E108" s="128" t="s">
        <v>283</v>
      </c>
      <c r="F108" s="177">
        <f>IF(CSF!$B15&gt;0,CSF!$B15,CSF!$C15)</f>
        <v>0</v>
      </c>
      <c r="G108" s="150">
        <f t="shared" si="9"/>
        <v>0</v>
      </c>
      <c r="H108" s="284"/>
      <c r="I108" s="285"/>
      <c r="J108" s="285"/>
      <c r="K108" s="197"/>
      <c r="L108" s="198"/>
      <c r="M108" s="225" t="s">
        <v>181</v>
      </c>
    </row>
    <row r="109" spans="1:13" ht="22.5" x14ac:dyDescent="0.2">
      <c r="A109" s="90"/>
      <c r="B109" s="234" t="s">
        <v>183</v>
      </c>
      <c r="C109" s="176" t="s">
        <v>268</v>
      </c>
      <c r="D109" s="194">
        <f>IF(EAA!F15&gt;0,EAA!F15,EAA!F15*-1)</f>
        <v>379403527.31999993</v>
      </c>
      <c r="E109" s="128" t="s">
        <v>283</v>
      </c>
      <c r="F109" s="177">
        <f>IF(CSF!$B16&gt;0,CSF!$B16,CSF!$C16)</f>
        <v>379403527.31999999</v>
      </c>
      <c r="G109" s="150">
        <f t="shared" si="9"/>
        <v>0</v>
      </c>
      <c r="H109" s="284"/>
      <c r="I109" s="285"/>
      <c r="J109" s="285"/>
      <c r="K109" s="197"/>
      <c r="L109" s="198"/>
      <c r="M109" s="225" t="s">
        <v>183</v>
      </c>
    </row>
    <row r="110" spans="1:13" x14ac:dyDescent="0.2">
      <c r="A110" s="90"/>
      <c r="B110" s="234" t="s">
        <v>185</v>
      </c>
      <c r="C110" s="176" t="s">
        <v>268</v>
      </c>
      <c r="D110" s="194">
        <f>IF(EAA!F16&gt;0,EAA!F16,EAA!F16*-1)</f>
        <v>77159887.439999998</v>
      </c>
      <c r="E110" s="128" t="s">
        <v>283</v>
      </c>
      <c r="F110" s="177">
        <f>IF(CSF!$B17&gt;0,CSF!$B17,CSF!$C17)</f>
        <v>77159887.439999998</v>
      </c>
      <c r="G110" s="150">
        <f t="shared" si="9"/>
        <v>0</v>
      </c>
      <c r="H110" s="284"/>
      <c r="I110" s="285"/>
      <c r="J110" s="285"/>
      <c r="K110" s="197"/>
      <c r="L110" s="198"/>
      <c r="M110" s="225" t="s">
        <v>185</v>
      </c>
    </row>
    <row r="111" spans="1:13" x14ac:dyDescent="0.2">
      <c r="A111" s="90"/>
      <c r="B111" s="234" t="s">
        <v>187</v>
      </c>
      <c r="C111" s="176" t="s">
        <v>268</v>
      </c>
      <c r="D111" s="194">
        <f>IF(EAA!F17&gt;0,EAA!F17,EAA!F17*-1)</f>
        <v>0</v>
      </c>
      <c r="E111" s="128" t="s">
        <v>283</v>
      </c>
      <c r="F111" s="177">
        <f>IF(CSF!$B18&gt;0,CSF!$B18,CSF!$C18)</f>
        <v>0</v>
      </c>
      <c r="G111" s="150">
        <f t="shared" si="9"/>
        <v>0</v>
      </c>
      <c r="H111" s="284"/>
      <c r="I111" s="285"/>
      <c r="J111" s="285"/>
      <c r="K111" s="197"/>
      <c r="L111" s="198"/>
      <c r="M111" s="225" t="s">
        <v>187</v>
      </c>
    </row>
    <row r="112" spans="1:13" ht="22.5" x14ac:dyDescent="0.2">
      <c r="A112" s="90"/>
      <c r="B112" s="234" t="s">
        <v>189</v>
      </c>
      <c r="C112" s="176" t="s">
        <v>268</v>
      </c>
      <c r="D112" s="194">
        <f>IF(EAA!F18&gt;0,EAA!F18,EAA!F18*-1)</f>
        <v>45700881.779999971</v>
      </c>
      <c r="E112" s="128" t="s">
        <v>283</v>
      </c>
      <c r="F112" s="177">
        <f>IF(CSF!$B19&gt;0,CSF!$B19,CSF!$C19)</f>
        <v>45700881.780000001</v>
      </c>
      <c r="G112" s="150">
        <f t="shared" si="9"/>
        <v>0</v>
      </c>
      <c r="H112" s="284"/>
      <c r="I112" s="285"/>
      <c r="J112" s="285"/>
      <c r="K112" s="197"/>
      <c r="L112" s="198"/>
      <c r="M112" s="225" t="s">
        <v>189</v>
      </c>
    </row>
    <row r="113" spans="1:13" x14ac:dyDescent="0.2">
      <c r="A113" s="90"/>
      <c r="B113" s="234" t="s">
        <v>191</v>
      </c>
      <c r="C113" s="176" t="s">
        <v>268</v>
      </c>
      <c r="D113" s="194">
        <f>IF(EAA!F19&gt;0,EAA!F19,EAA!F19*-1)</f>
        <v>0</v>
      </c>
      <c r="E113" s="128" t="s">
        <v>283</v>
      </c>
      <c r="F113" s="177">
        <f>IF(CSF!$B20&gt;0,CSF!$B20,CSF!$C20)</f>
        <v>0</v>
      </c>
      <c r="G113" s="150">
        <f t="shared" si="9"/>
        <v>0</v>
      </c>
      <c r="H113" s="284"/>
      <c r="I113" s="285"/>
      <c r="J113" s="285"/>
      <c r="K113" s="197"/>
      <c r="L113" s="198"/>
      <c r="M113" s="225" t="s">
        <v>191</v>
      </c>
    </row>
    <row r="114" spans="1:13" ht="22.5" x14ac:dyDescent="0.2">
      <c r="A114" s="90"/>
      <c r="B114" s="234" t="s">
        <v>193</v>
      </c>
      <c r="C114" s="176" t="s">
        <v>268</v>
      </c>
      <c r="D114" s="194">
        <f>IF(EAA!F20&gt;0,EAA!F20,EAA!F20*-1)</f>
        <v>0</v>
      </c>
      <c r="E114" s="128" t="s">
        <v>283</v>
      </c>
      <c r="F114" s="177">
        <f>IF(CSF!$B21&gt;0,CSF!$B21,CSF!$C21)</f>
        <v>0</v>
      </c>
      <c r="G114" s="150">
        <f t="shared" si="9"/>
        <v>0</v>
      </c>
      <c r="H114" s="284"/>
      <c r="I114" s="285"/>
      <c r="J114" s="285"/>
      <c r="K114" s="197"/>
      <c r="L114" s="198"/>
      <c r="M114" s="225" t="s">
        <v>193</v>
      </c>
    </row>
    <row r="115" spans="1:13" ht="12" thickBot="1" x14ac:dyDescent="0.25">
      <c r="A115" s="90"/>
      <c r="B115" s="234" t="s">
        <v>194</v>
      </c>
      <c r="C115" s="179" t="s">
        <v>268</v>
      </c>
      <c r="D115" s="157">
        <f>IF(EAA!F21&gt;0,EAA!F21,EAA!F21*-1)</f>
        <v>0</v>
      </c>
      <c r="E115" s="181" t="s">
        <v>283</v>
      </c>
      <c r="F115" s="182">
        <f>IF(CSF!$B22&gt;0,CSF!$B22,CSF!$C22)</f>
        <v>0</v>
      </c>
      <c r="G115" s="158">
        <f t="shared" si="9"/>
        <v>0</v>
      </c>
      <c r="H115" s="284"/>
      <c r="I115" s="285"/>
      <c r="J115" s="285"/>
      <c r="K115" s="197"/>
      <c r="L115" s="267"/>
      <c r="M115" s="225" t="s">
        <v>194</v>
      </c>
    </row>
    <row r="116" spans="1:13" ht="12" thickBot="1" x14ac:dyDescent="0.25">
      <c r="A116" s="104" t="s">
        <v>97</v>
      </c>
      <c r="B116" s="235"/>
      <c r="C116" s="122" t="s">
        <v>282</v>
      </c>
      <c r="D116" s="133">
        <f>IF(ADP!E34&gt;0,ADP!E34,ADP!E34*-1)</f>
        <v>131164127.61</v>
      </c>
      <c r="E116" s="124" t="s">
        <v>267</v>
      </c>
      <c r="F116" s="133">
        <f>IF(ESF!E26&gt;0,ADP!E34,ADP!E34*-1)</f>
        <v>131164127.61</v>
      </c>
      <c r="G116" s="136">
        <f>ROUND(D116-F116,2)</f>
        <v>0</v>
      </c>
      <c r="H116" s="122" t="s">
        <v>282</v>
      </c>
      <c r="I116" s="123">
        <f>IF(ADP!D34&gt;0,ADP!D34,ADP!D34*-1)</f>
        <v>149023748.63999999</v>
      </c>
      <c r="J116" s="124" t="s">
        <v>267</v>
      </c>
      <c r="K116" s="123">
        <f>IF(ESF!F26&gt;0,ESF!F26,ESF!F26*-1)</f>
        <v>149023748.63999999</v>
      </c>
      <c r="L116" s="266">
        <f t="shared" ref="L116" si="10">ROUND(I116-K116,2)</f>
        <v>0</v>
      </c>
      <c r="M116" s="226"/>
    </row>
    <row r="126" spans="1:13" x14ac:dyDescent="0.2">
      <c r="F126" s="94"/>
      <c r="G126" s="92"/>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31496062992125984" right="0.11811023622047245" top="0.35433070866141736" bottom="0.15748031496062992" header="0.31496062992125984" footer="0.31496062992125984"/>
  <pageSetup scale="75" orientation="landscape"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zoomScaleNormal="100" workbookViewId="0">
      <selection activeCell="I67" sqref="I67"/>
    </sheetView>
  </sheetViews>
  <sheetFormatPr baseColWidth="10" defaultColWidth="9.28515625" defaultRowHeight="11.25" x14ac:dyDescent="0.25"/>
  <cols>
    <col min="1" max="1" width="64.42578125" style="6" customWidth="1"/>
    <col min="2" max="2" width="16.140625" style="6" customWidth="1"/>
    <col min="3" max="3" width="17.42578125" style="6" customWidth="1"/>
    <col min="4" max="4" width="9.28515625" style="6" bestFit="1" customWidth="1"/>
    <col min="5" max="16384" width="9.28515625" style="6"/>
  </cols>
  <sheetData>
    <row r="1" spans="1:4" ht="58.5" customHeight="1" x14ac:dyDescent="0.25">
      <c r="A1" s="311" t="s">
        <v>284</v>
      </c>
      <c r="B1" s="312"/>
      <c r="C1" s="313"/>
    </row>
    <row r="2" spans="1:4" x14ac:dyDescent="0.25">
      <c r="A2" s="7" t="s">
        <v>100</v>
      </c>
      <c r="B2" s="7">
        <v>2024</v>
      </c>
      <c r="C2" s="7">
        <v>2023</v>
      </c>
    </row>
    <row r="3" spans="1:4" s="10" customFormat="1" x14ac:dyDescent="0.25">
      <c r="A3" s="8" t="s">
        <v>101</v>
      </c>
      <c r="B3" s="9"/>
      <c r="C3" s="9"/>
    </row>
    <row r="4" spans="1:4" x14ac:dyDescent="0.25">
      <c r="A4" s="11" t="s">
        <v>102</v>
      </c>
      <c r="B4" s="12">
        <f>SUM(B5:B11)</f>
        <v>244901435.09999999</v>
      </c>
      <c r="C4" s="12">
        <f>SUM(C5:C11)</f>
        <v>232065565.83999997</v>
      </c>
      <c r="D4" s="10"/>
    </row>
    <row r="5" spans="1:4" x14ac:dyDescent="0.2">
      <c r="A5" s="13" t="s">
        <v>103</v>
      </c>
      <c r="B5" s="14">
        <v>136382470.44</v>
      </c>
      <c r="C5" s="14">
        <v>120312420.06999999</v>
      </c>
      <c r="D5" s="15">
        <v>4110</v>
      </c>
    </row>
    <row r="6" spans="1:4" x14ac:dyDescent="0.2">
      <c r="A6" s="13" t="s">
        <v>104</v>
      </c>
      <c r="B6" s="14">
        <v>0</v>
      </c>
      <c r="C6" s="14">
        <v>0</v>
      </c>
      <c r="D6" s="15">
        <v>4120</v>
      </c>
    </row>
    <row r="7" spans="1:4" x14ac:dyDescent="0.2">
      <c r="A7" s="13" t="s">
        <v>105</v>
      </c>
      <c r="B7" s="14">
        <v>0</v>
      </c>
      <c r="C7" s="14">
        <v>0</v>
      </c>
      <c r="D7" s="15">
        <v>4130</v>
      </c>
    </row>
    <row r="8" spans="1:4" x14ac:dyDescent="0.2">
      <c r="A8" s="13" t="s">
        <v>106</v>
      </c>
      <c r="B8" s="14">
        <v>67772735.849999994</v>
      </c>
      <c r="C8" s="14">
        <v>79733581.269999996</v>
      </c>
      <c r="D8" s="15">
        <v>4140</v>
      </c>
    </row>
    <row r="9" spans="1:4" x14ac:dyDescent="0.2">
      <c r="A9" s="13" t="s">
        <v>107</v>
      </c>
      <c r="B9" s="14">
        <v>22837861.43</v>
      </c>
      <c r="C9" s="14">
        <v>18560939.25</v>
      </c>
      <c r="D9" s="15">
        <v>4150</v>
      </c>
    </row>
    <row r="10" spans="1:4" x14ac:dyDescent="0.2">
      <c r="A10" s="13" t="s">
        <v>108</v>
      </c>
      <c r="B10" s="14">
        <v>17908367.379999999</v>
      </c>
      <c r="C10" s="14">
        <v>13458625.25</v>
      </c>
      <c r="D10" s="15">
        <v>4160</v>
      </c>
    </row>
    <row r="11" spans="1:4" ht="11.25" customHeight="1" x14ac:dyDescent="0.2">
      <c r="A11" s="13" t="s">
        <v>109</v>
      </c>
      <c r="B11" s="14">
        <v>0</v>
      </c>
      <c r="C11" s="14">
        <v>0</v>
      </c>
      <c r="D11" s="15">
        <v>4170</v>
      </c>
    </row>
    <row r="12" spans="1:4" ht="11.25" customHeight="1" x14ac:dyDescent="0.25">
      <c r="A12" s="13"/>
      <c r="B12" s="9"/>
      <c r="C12" s="9"/>
      <c r="D12" s="10"/>
    </row>
    <row r="13" spans="1:4" ht="33.75" x14ac:dyDescent="0.25">
      <c r="A13" s="11" t="s">
        <v>110</v>
      </c>
      <c r="B13" s="12">
        <f>SUM(B14:B15)</f>
        <v>842752378.08000004</v>
      </c>
      <c r="C13" s="12">
        <f>SUM(C14:C15)</f>
        <v>818271939.7700001</v>
      </c>
      <c r="D13" s="10"/>
    </row>
    <row r="14" spans="1:4" ht="22.5" x14ac:dyDescent="0.2">
      <c r="A14" s="13" t="s">
        <v>111</v>
      </c>
      <c r="B14" s="14">
        <v>796515075.48000002</v>
      </c>
      <c r="C14" s="14">
        <v>786458426.83000004</v>
      </c>
      <c r="D14" s="15">
        <v>4210</v>
      </c>
    </row>
    <row r="15" spans="1:4" ht="11.25" customHeight="1" x14ac:dyDescent="0.2">
      <c r="A15" s="13" t="s">
        <v>112</v>
      </c>
      <c r="B15" s="14">
        <v>46237302.600000001</v>
      </c>
      <c r="C15" s="14">
        <v>31813512.940000001</v>
      </c>
      <c r="D15" s="15">
        <v>4220</v>
      </c>
    </row>
    <row r="16" spans="1:4" ht="11.25" customHeight="1" x14ac:dyDescent="0.25">
      <c r="A16" s="13"/>
      <c r="B16" s="9"/>
      <c r="C16" s="9"/>
      <c r="D16" s="10"/>
    </row>
    <row r="17" spans="1:5" ht="11.25" customHeight="1" x14ac:dyDescent="0.25">
      <c r="A17" s="11" t="s">
        <v>113</v>
      </c>
      <c r="B17" s="12">
        <f>SUM(B18:B22)</f>
        <v>0</v>
      </c>
      <c r="C17" s="12">
        <f>SUM(C18:C22)</f>
        <v>0</v>
      </c>
      <c r="D17" s="10"/>
    </row>
    <row r="18" spans="1:5" ht="11.25" customHeight="1" x14ac:dyDescent="0.2">
      <c r="A18" s="13" t="s">
        <v>114</v>
      </c>
      <c r="B18" s="14">
        <v>0</v>
      </c>
      <c r="C18" s="14">
        <v>0</v>
      </c>
      <c r="D18" s="15">
        <v>4310</v>
      </c>
    </row>
    <row r="19" spans="1:5" ht="11.25" customHeight="1" x14ac:dyDescent="0.2">
      <c r="A19" s="13" t="s">
        <v>115</v>
      </c>
      <c r="B19" s="14">
        <v>0</v>
      </c>
      <c r="C19" s="14">
        <v>0</v>
      </c>
      <c r="D19" s="15">
        <v>4320</v>
      </c>
    </row>
    <row r="20" spans="1:5" ht="11.25" customHeight="1" x14ac:dyDescent="0.2">
      <c r="A20" s="13" t="s">
        <v>116</v>
      </c>
      <c r="B20" s="14">
        <v>0</v>
      </c>
      <c r="C20" s="14">
        <v>0</v>
      </c>
      <c r="D20" s="15">
        <v>4330</v>
      </c>
    </row>
    <row r="21" spans="1:5" ht="11.25" customHeight="1" x14ac:dyDescent="0.2">
      <c r="A21" s="13" t="s">
        <v>117</v>
      </c>
      <c r="B21" s="14">
        <v>0</v>
      </c>
      <c r="C21" s="14">
        <v>0</v>
      </c>
      <c r="D21" s="15">
        <v>4340</v>
      </c>
    </row>
    <row r="22" spans="1:5" ht="11.25" customHeight="1" x14ac:dyDescent="0.2">
      <c r="A22" s="13" t="s">
        <v>118</v>
      </c>
      <c r="B22" s="14">
        <v>0</v>
      </c>
      <c r="C22" s="14">
        <v>0</v>
      </c>
      <c r="D22" s="15">
        <v>4390</v>
      </c>
    </row>
    <row r="23" spans="1:5" ht="11.25" customHeight="1" x14ac:dyDescent="0.25">
      <c r="A23" s="16"/>
      <c r="B23" s="9"/>
      <c r="C23" s="9"/>
      <c r="D23" s="10"/>
    </row>
    <row r="24" spans="1:5" ht="11.25" customHeight="1" x14ac:dyDescent="0.25">
      <c r="A24" s="8" t="s">
        <v>119</v>
      </c>
      <c r="B24" s="12">
        <f>SUM(B4+B13+B17)</f>
        <v>1087653813.1800001</v>
      </c>
      <c r="C24" s="17">
        <f>SUM(C4+C13+C17)</f>
        <v>1050337505.6100001</v>
      </c>
      <c r="D24" s="10"/>
    </row>
    <row r="25" spans="1:5" ht="11.25" customHeight="1" x14ac:dyDescent="0.25">
      <c r="A25" s="18"/>
      <c r="B25" s="9"/>
      <c r="C25" s="9"/>
      <c r="D25" s="10"/>
      <c r="E25" s="10"/>
    </row>
    <row r="26" spans="1:5" s="10" customFormat="1" ht="11.25" customHeight="1" x14ac:dyDescent="0.25">
      <c r="A26" s="8" t="s">
        <v>120</v>
      </c>
      <c r="B26" s="9"/>
      <c r="C26" s="9"/>
      <c r="E26" s="6"/>
    </row>
    <row r="27" spans="1:5" ht="11.25" customHeight="1" x14ac:dyDescent="0.25">
      <c r="A27" s="11" t="s">
        <v>121</v>
      </c>
      <c r="B27" s="12">
        <f>SUM(B28:B30)</f>
        <v>689138201.11000001</v>
      </c>
      <c r="C27" s="12">
        <f>SUM(C28:C30)</f>
        <v>556923973.80999994</v>
      </c>
      <c r="D27" s="10"/>
    </row>
    <row r="28" spans="1:5" ht="11.25" customHeight="1" x14ac:dyDescent="0.2">
      <c r="A28" s="13" t="s">
        <v>122</v>
      </c>
      <c r="B28" s="14">
        <v>405420831.99000001</v>
      </c>
      <c r="C28" s="14">
        <v>356605974.75999999</v>
      </c>
      <c r="D28" s="15">
        <v>5110</v>
      </c>
    </row>
    <row r="29" spans="1:5" ht="11.25" customHeight="1" x14ac:dyDescent="0.2">
      <c r="A29" s="13" t="s">
        <v>123</v>
      </c>
      <c r="B29" s="14">
        <v>106608587.97</v>
      </c>
      <c r="C29" s="14">
        <v>76836728.780000001</v>
      </c>
      <c r="D29" s="15">
        <v>5120</v>
      </c>
    </row>
    <row r="30" spans="1:5" ht="11.25" customHeight="1" x14ac:dyDescent="0.2">
      <c r="A30" s="13" t="s">
        <v>124</v>
      </c>
      <c r="B30" s="14">
        <v>177108781.15000001</v>
      </c>
      <c r="C30" s="14">
        <v>123481270.27</v>
      </c>
      <c r="D30" s="15">
        <v>5130</v>
      </c>
    </row>
    <row r="31" spans="1:5" ht="11.25" customHeight="1" x14ac:dyDescent="0.25">
      <c r="A31" s="13"/>
      <c r="B31" s="9"/>
      <c r="C31" s="9"/>
      <c r="D31" s="10"/>
    </row>
    <row r="32" spans="1:5" ht="11.25" customHeight="1" x14ac:dyDescent="0.25">
      <c r="A32" s="11" t="s">
        <v>125</v>
      </c>
      <c r="B32" s="12">
        <f>SUM(B33:B41)</f>
        <v>131534911.75</v>
      </c>
      <c r="C32" s="12">
        <f>SUM(C33:C41)</f>
        <v>100549248.16</v>
      </c>
      <c r="D32" s="10"/>
    </row>
    <row r="33" spans="1:4" ht="11.25" customHeight="1" x14ac:dyDescent="0.2">
      <c r="A33" s="13" t="s">
        <v>126</v>
      </c>
      <c r="B33" s="14">
        <v>1121413.44</v>
      </c>
      <c r="C33" s="14">
        <v>3000000</v>
      </c>
      <c r="D33" s="15">
        <v>5210</v>
      </c>
    </row>
    <row r="34" spans="1:4" ht="11.25" customHeight="1" x14ac:dyDescent="0.2">
      <c r="A34" s="13" t="s">
        <v>127</v>
      </c>
      <c r="B34" s="14">
        <v>85461026.079999998</v>
      </c>
      <c r="C34" s="14">
        <v>71173388.870000005</v>
      </c>
      <c r="D34" s="15">
        <v>5220</v>
      </c>
    </row>
    <row r="35" spans="1:4" ht="11.25" customHeight="1" x14ac:dyDescent="0.2">
      <c r="A35" s="13" t="s">
        <v>128</v>
      </c>
      <c r="B35" s="14">
        <v>12599750</v>
      </c>
      <c r="C35" s="14">
        <v>9187480.3200000003</v>
      </c>
      <c r="D35" s="15">
        <v>5230</v>
      </c>
    </row>
    <row r="36" spans="1:4" ht="11.25" customHeight="1" x14ac:dyDescent="0.2">
      <c r="A36" s="13" t="s">
        <v>129</v>
      </c>
      <c r="B36" s="14">
        <v>32352722.23</v>
      </c>
      <c r="C36" s="14">
        <v>17188378.969999999</v>
      </c>
      <c r="D36" s="15">
        <v>5240</v>
      </c>
    </row>
    <row r="37" spans="1:4" ht="11.25" customHeight="1" x14ac:dyDescent="0.2">
      <c r="A37" s="13" t="s">
        <v>130</v>
      </c>
      <c r="B37" s="14">
        <v>0</v>
      </c>
      <c r="C37" s="14">
        <v>0</v>
      </c>
      <c r="D37" s="15">
        <v>5250</v>
      </c>
    </row>
    <row r="38" spans="1:4" ht="11.25" customHeight="1" x14ac:dyDescent="0.2">
      <c r="A38" s="13" t="s">
        <v>131</v>
      </c>
      <c r="B38" s="14">
        <v>0</v>
      </c>
      <c r="C38" s="14">
        <v>0</v>
      </c>
      <c r="D38" s="15">
        <v>5260</v>
      </c>
    </row>
    <row r="39" spans="1:4" ht="11.25" customHeight="1" x14ac:dyDescent="0.2">
      <c r="A39" s="13" t="s">
        <v>132</v>
      </c>
      <c r="B39" s="14">
        <v>0</v>
      </c>
      <c r="C39" s="14">
        <v>0</v>
      </c>
      <c r="D39" s="15">
        <v>5270</v>
      </c>
    </row>
    <row r="40" spans="1:4" ht="11.25" customHeight="1" x14ac:dyDescent="0.2">
      <c r="A40" s="13" t="s">
        <v>133</v>
      </c>
      <c r="B40" s="14">
        <v>0</v>
      </c>
      <c r="C40" s="14">
        <v>0</v>
      </c>
      <c r="D40" s="15">
        <v>5280</v>
      </c>
    </row>
    <row r="41" spans="1:4" ht="11.25" customHeight="1" x14ac:dyDescent="0.2">
      <c r="A41" s="13" t="s">
        <v>134</v>
      </c>
      <c r="B41" s="14">
        <v>0</v>
      </c>
      <c r="C41" s="14">
        <v>0</v>
      </c>
      <c r="D41" s="15">
        <v>5290</v>
      </c>
    </row>
    <row r="42" spans="1:4" ht="11.25" customHeight="1" x14ac:dyDescent="0.25">
      <c r="A42" s="13"/>
      <c r="B42" s="9"/>
      <c r="C42" s="9"/>
      <c r="D42" s="10"/>
    </row>
    <row r="43" spans="1:4" ht="11.25" customHeight="1" x14ac:dyDescent="0.25">
      <c r="A43" s="11" t="s">
        <v>135</v>
      </c>
      <c r="B43" s="12">
        <f>SUM(B44:B46)</f>
        <v>0</v>
      </c>
      <c r="C43" s="12">
        <f>SUM(C44:C46)</f>
        <v>0</v>
      </c>
      <c r="D43" s="10"/>
    </row>
    <row r="44" spans="1:4" ht="11.25" customHeight="1" x14ac:dyDescent="0.2">
      <c r="A44" s="13" t="s">
        <v>136</v>
      </c>
      <c r="B44" s="14">
        <v>0</v>
      </c>
      <c r="C44" s="14">
        <v>0</v>
      </c>
      <c r="D44" s="15">
        <v>5310</v>
      </c>
    </row>
    <row r="45" spans="1:4" ht="11.25" customHeight="1" x14ac:dyDescent="0.2">
      <c r="A45" s="13" t="s">
        <v>137</v>
      </c>
      <c r="B45" s="14">
        <v>0</v>
      </c>
      <c r="C45" s="14">
        <v>0</v>
      </c>
      <c r="D45" s="15">
        <v>5320</v>
      </c>
    </row>
    <row r="46" spans="1:4" ht="11.25" customHeight="1" x14ac:dyDescent="0.2">
      <c r="A46" s="13" t="s">
        <v>138</v>
      </c>
      <c r="B46" s="14">
        <v>0</v>
      </c>
      <c r="C46" s="14">
        <v>0</v>
      </c>
      <c r="D46" s="15">
        <v>5330</v>
      </c>
    </row>
    <row r="47" spans="1:4" ht="11.25" customHeight="1" x14ac:dyDescent="0.25">
      <c r="A47" s="13"/>
      <c r="B47" s="9"/>
      <c r="C47" s="9"/>
      <c r="D47" s="10"/>
    </row>
    <row r="48" spans="1:4" ht="11.25" customHeight="1" x14ac:dyDescent="0.25">
      <c r="A48" s="11" t="s">
        <v>139</v>
      </c>
      <c r="B48" s="12">
        <f>SUM(B49:B53)</f>
        <v>6482770.0599999996</v>
      </c>
      <c r="C48" s="12">
        <f>SUM(C49:C53)</f>
        <v>7921267.4500000002</v>
      </c>
      <c r="D48" s="10"/>
    </row>
    <row r="49" spans="1:4" ht="11.25" customHeight="1" x14ac:dyDescent="0.2">
      <c r="A49" s="13" t="s">
        <v>140</v>
      </c>
      <c r="B49" s="14">
        <v>6482770.0599999996</v>
      </c>
      <c r="C49" s="14">
        <v>7921267.4500000002</v>
      </c>
      <c r="D49" s="15">
        <v>5410</v>
      </c>
    </row>
    <row r="50" spans="1:4" ht="11.25" customHeight="1" x14ac:dyDescent="0.2">
      <c r="A50" s="13" t="s">
        <v>141</v>
      </c>
      <c r="B50" s="14">
        <v>0</v>
      </c>
      <c r="C50" s="14">
        <v>0</v>
      </c>
      <c r="D50" s="15">
        <v>5420</v>
      </c>
    </row>
    <row r="51" spans="1:4" ht="11.25" customHeight="1" x14ac:dyDescent="0.2">
      <c r="A51" s="13" t="s">
        <v>142</v>
      </c>
      <c r="B51" s="14">
        <v>0</v>
      </c>
      <c r="C51" s="14">
        <v>0</v>
      </c>
      <c r="D51" s="15">
        <v>5430</v>
      </c>
    </row>
    <row r="52" spans="1:4" ht="11.25" customHeight="1" x14ac:dyDescent="0.2">
      <c r="A52" s="13" t="s">
        <v>143</v>
      </c>
      <c r="B52" s="14">
        <v>0</v>
      </c>
      <c r="C52" s="14">
        <v>0</v>
      </c>
      <c r="D52" s="15">
        <v>5440</v>
      </c>
    </row>
    <row r="53" spans="1:4" ht="11.25" customHeight="1" x14ac:dyDescent="0.2">
      <c r="A53" s="13" t="s">
        <v>144</v>
      </c>
      <c r="B53" s="14">
        <v>0</v>
      </c>
      <c r="C53" s="14">
        <v>0</v>
      </c>
      <c r="D53" s="15">
        <v>5450</v>
      </c>
    </row>
    <row r="54" spans="1:4" ht="11.25" customHeight="1" x14ac:dyDescent="0.25">
      <c r="A54" s="13"/>
      <c r="B54" s="9"/>
      <c r="C54" s="9"/>
      <c r="D54" s="10"/>
    </row>
    <row r="55" spans="1:4" ht="11.25" customHeight="1" x14ac:dyDescent="0.25">
      <c r="A55" s="11" t="s">
        <v>145</v>
      </c>
      <c r="B55" s="12">
        <f>SUM(B56:B61)</f>
        <v>45700881.780000001</v>
      </c>
      <c r="C55" s="12">
        <f>SUM(C56:C61)</f>
        <v>36016754.229999997</v>
      </c>
      <c r="D55" s="10"/>
    </row>
    <row r="56" spans="1:4" ht="11.25" customHeight="1" x14ac:dyDescent="0.2">
      <c r="A56" s="13" t="s">
        <v>146</v>
      </c>
      <c r="B56" s="14">
        <v>45700881.780000001</v>
      </c>
      <c r="C56" s="14">
        <v>36016754.229999997</v>
      </c>
      <c r="D56" s="15">
        <v>5510</v>
      </c>
    </row>
    <row r="57" spans="1:4" ht="11.25" customHeight="1" x14ac:dyDescent="0.2">
      <c r="A57" s="13" t="s">
        <v>147</v>
      </c>
      <c r="B57" s="14">
        <v>0</v>
      </c>
      <c r="C57" s="14">
        <v>0</v>
      </c>
      <c r="D57" s="15">
        <v>5520</v>
      </c>
    </row>
    <row r="58" spans="1:4" ht="11.25" customHeight="1" x14ac:dyDescent="0.2">
      <c r="A58" s="13" t="s">
        <v>148</v>
      </c>
      <c r="B58" s="14">
        <v>0</v>
      </c>
      <c r="C58" s="14">
        <v>0</v>
      </c>
      <c r="D58" s="15">
        <v>5530</v>
      </c>
    </row>
    <row r="59" spans="1:4" ht="11.25" customHeight="1" x14ac:dyDescent="0.2">
      <c r="A59" s="13" t="s">
        <v>149</v>
      </c>
      <c r="B59" s="14">
        <v>0</v>
      </c>
      <c r="C59" s="14">
        <v>0</v>
      </c>
      <c r="D59" s="15">
        <v>5540</v>
      </c>
    </row>
    <row r="60" spans="1:4" ht="11.25" customHeight="1" x14ac:dyDescent="0.2">
      <c r="A60" s="13" t="s">
        <v>150</v>
      </c>
      <c r="B60" s="14">
        <v>0</v>
      </c>
      <c r="C60" s="14">
        <v>0</v>
      </c>
      <c r="D60" s="15">
        <v>5550</v>
      </c>
    </row>
    <row r="61" spans="1:4" ht="11.25" customHeight="1" x14ac:dyDescent="0.2">
      <c r="A61" s="13" t="s">
        <v>151</v>
      </c>
      <c r="B61" s="14">
        <v>0</v>
      </c>
      <c r="C61" s="14">
        <v>0</v>
      </c>
      <c r="D61" s="15">
        <v>5590</v>
      </c>
    </row>
    <row r="62" spans="1:4" ht="11.25" customHeight="1" x14ac:dyDescent="0.25">
      <c r="A62" s="13"/>
      <c r="B62" s="9"/>
      <c r="C62" s="9"/>
      <c r="D62" s="10"/>
    </row>
    <row r="63" spans="1:4" ht="11.25" customHeight="1" x14ac:dyDescent="0.25">
      <c r="A63" s="11" t="s">
        <v>152</v>
      </c>
      <c r="B63" s="12">
        <f>SUM(B64)</f>
        <v>0</v>
      </c>
      <c r="C63" s="12">
        <f>SUM(C64)</f>
        <v>0</v>
      </c>
      <c r="D63" s="10"/>
    </row>
    <row r="64" spans="1:4" ht="11.25" customHeight="1" x14ac:dyDescent="0.2">
      <c r="A64" s="13" t="s">
        <v>153</v>
      </c>
      <c r="B64" s="14">
        <v>0</v>
      </c>
      <c r="C64" s="14">
        <v>0</v>
      </c>
      <c r="D64" s="15">
        <v>5610</v>
      </c>
    </row>
    <row r="65" spans="1:8" ht="11.25" customHeight="1" x14ac:dyDescent="0.25">
      <c r="A65" s="16"/>
      <c r="B65" s="9"/>
      <c r="C65" s="9"/>
      <c r="D65" s="10"/>
    </row>
    <row r="66" spans="1:8" ht="11.25" customHeight="1" x14ac:dyDescent="0.25">
      <c r="A66" s="8" t="s">
        <v>154</v>
      </c>
      <c r="B66" s="12">
        <f>B63+B55+B48+B43+B32+B27</f>
        <v>872856764.70000005</v>
      </c>
      <c r="C66" s="17">
        <f>C63+C55+C48+C43+C32+C27</f>
        <v>701411243.64999998</v>
      </c>
      <c r="D66" s="10"/>
      <c r="E66" s="10"/>
    </row>
    <row r="67" spans="1:8" ht="11.25" customHeight="1" x14ac:dyDescent="0.25">
      <c r="A67" s="18"/>
      <c r="B67" s="9"/>
      <c r="C67" s="9"/>
      <c r="D67" s="10"/>
      <c r="E67" s="10"/>
    </row>
    <row r="68" spans="1:8" s="10" customFormat="1" x14ac:dyDescent="0.25">
      <c r="A68" s="8" t="s">
        <v>155</v>
      </c>
      <c r="B68" s="12">
        <f>B24-B66</f>
        <v>214797048.48000002</v>
      </c>
      <c r="C68" s="12">
        <f>C24-C66</f>
        <v>348926261.96000016</v>
      </c>
      <c r="E68" s="6"/>
    </row>
    <row r="69" spans="1:8" s="10" customFormat="1" x14ac:dyDescent="0.25">
      <c r="A69" s="16"/>
      <c r="B69" s="9"/>
      <c r="C69" s="9"/>
      <c r="E69" s="6"/>
    </row>
    <row r="70" spans="1:8" s="20" customFormat="1" x14ac:dyDescent="0.2">
      <c r="A70" s="19"/>
      <c r="B70" s="6"/>
      <c r="C70" s="6"/>
      <c r="D70" s="10"/>
      <c r="E70" s="6"/>
      <c r="F70" s="6"/>
      <c r="G70" s="6"/>
      <c r="H70" s="6"/>
    </row>
    <row r="71" spans="1:8" ht="12.75" x14ac:dyDescent="0.25">
      <c r="A71" s="21" t="s">
        <v>301</v>
      </c>
    </row>
    <row r="72" spans="1:8" ht="12.75" x14ac:dyDescent="0.25">
      <c r="A72" s="270" t="s">
        <v>302</v>
      </c>
    </row>
  </sheetData>
  <sheetProtection formatCells="0" formatColumns="0" formatRows="0" autoFilter="0"/>
  <mergeCells count="1">
    <mergeCell ref="A1:C1"/>
  </mergeCells>
  <printOptions horizontalCentered="1"/>
  <pageMargins left="0.19685039370078741" right="0.19685039370078741" top="0.39370078740157483" bottom="0.19685039370078741"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3" zoomScaleNormal="100" zoomScaleSheetLayoutView="100" workbookViewId="0">
      <selection activeCell="A54" sqref="A54:XFD243"/>
    </sheetView>
  </sheetViews>
  <sheetFormatPr baseColWidth="10" defaultColWidth="9.28515625" defaultRowHeight="11.25" x14ac:dyDescent="0.25"/>
  <cols>
    <col min="1" max="1" width="48.140625" style="39" customWidth="1"/>
    <col min="2" max="2" width="13" style="39" bestFit="1" customWidth="1"/>
    <col min="3" max="3" width="13" style="40" bestFit="1" customWidth="1"/>
    <col min="4" max="4" width="48.140625" style="40" customWidth="1"/>
    <col min="5" max="6" width="13" style="40" bestFit="1" customWidth="1"/>
    <col min="7" max="16384" width="9.28515625" style="22"/>
  </cols>
  <sheetData>
    <row r="1" spans="1:6" ht="51.75" customHeight="1" x14ac:dyDescent="0.25">
      <c r="A1" s="314" t="s">
        <v>285</v>
      </c>
      <c r="B1" s="315"/>
      <c r="C1" s="315"/>
      <c r="D1" s="315"/>
      <c r="E1" s="315"/>
      <c r="F1" s="316"/>
    </row>
    <row r="2" spans="1:6" ht="12.75" customHeight="1" x14ac:dyDescent="0.25">
      <c r="A2" s="23" t="s">
        <v>100</v>
      </c>
      <c r="B2" s="23">
        <v>2024</v>
      </c>
      <c r="C2" s="23">
        <v>2023</v>
      </c>
      <c r="D2" s="23" t="s">
        <v>100</v>
      </c>
      <c r="E2" s="23">
        <v>2024</v>
      </c>
      <c r="F2" s="23">
        <v>2023</v>
      </c>
    </row>
    <row r="3" spans="1:6" s="25" customFormat="1" x14ac:dyDescent="0.25">
      <c r="A3" s="8" t="s">
        <v>157</v>
      </c>
      <c r="B3" s="24"/>
      <c r="C3" s="24"/>
      <c r="D3" s="8" t="s">
        <v>158</v>
      </c>
      <c r="E3" s="24"/>
      <c r="F3" s="24"/>
    </row>
    <row r="4" spans="1:6" x14ac:dyDescent="0.25">
      <c r="A4" s="11" t="s">
        <v>159</v>
      </c>
      <c r="B4" s="24"/>
      <c r="C4" s="24"/>
      <c r="D4" s="11" t="s">
        <v>160</v>
      </c>
      <c r="E4" s="24"/>
      <c r="F4" s="24"/>
    </row>
    <row r="5" spans="1:6" x14ac:dyDescent="0.25">
      <c r="A5" s="13" t="s">
        <v>161</v>
      </c>
      <c r="B5" s="26">
        <v>249107081.03999999</v>
      </c>
      <c r="C5" s="26">
        <v>383644526.98000002</v>
      </c>
      <c r="D5" s="13" t="s">
        <v>162</v>
      </c>
      <c r="E5" s="26">
        <v>72872346.129999995</v>
      </c>
      <c r="F5" s="27">
        <v>82642479.099999994</v>
      </c>
    </row>
    <row r="6" spans="1:6" x14ac:dyDescent="0.25">
      <c r="A6" s="13" t="s">
        <v>163</v>
      </c>
      <c r="B6" s="26">
        <v>13867939.210000001</v>
      </c>
      <c r="C6" s="26">
        <v>18027335.010000002</v>
      </c>
      <c r="D6" s="13" t="s">
        <v>164</v>
      </c>
      <c r="E6" s="26">
        <v>0</v>
      </c>
      <c r="F6" s="27">
        <v>0</v>
      </c>
    </row>
    <row r="7" spans="1:6" x14ac:dyDescent="0.25">
      <c r="A7" s="13" t="s">
        <v>165</v>
      </c>
      <c r="B7" s="26">
        <v>40912150.509999998</v>
      </c>
      <c r="C7" s="26">
        <v>150918275.81999999</v>
      </c>
      <c r="D7" s="13" t="s">
        <v>166</v>
      </c>
      <c r="E7" s="26">
        <v>1349122.37</v>
      </c>
      <c r="F7" s="27">
        <v>904098.49</v>
      </c>
    </row>
    <row r="8" spans="1:6" x14ac:dyDescent="0.25">
      <c r="A8" s="13" t="s">
        <v>167</v>
      </c>
      <c r="B8" s="26">
        <v>0</v>
      </c>
      <c r="C8" s="26">
        <v>0</v>
      </c>
      <c r="D8" s="13" t="s">
        <v>168</v>
      </c>
      <c r="E8" s="26">
        <v>0</v>
      </c>
      <c r="F8" s="27">
        <v>0</v>
      </c>
    </row>
    <row r="9" spans="1:6" x14ac:dyDescent="0.25">
      <c r="A9" s="13" t="s">
        <v>169</v>
      </c>
      <c r="B9" s="26">
        <v>0</v>
      </c>
      <c r="C9" s="26">
        <v>0</v>
      </c>
      <c r="D9" s="13" t="s">
        <v>170</v>
      </c>
      <c r="E9" s="26">
        <v>0</v>
      </c>
      <c r="F9" s="27">
        <v>0</v>
      </c>
    </row>
    <row r="10" spans="1:6" ht="22.5" x14ac:dyDescent="0.25">
      <c r="A10" s="13" t="s">
        <v>171</v>
      </c>
      <c r="B10" s="26">
        <v>0</v>
      </c>
      <c r="C10" s="26">
        <v>0</v>
      </c>
      <c r="D10" s="13" t="s">
        <v>172</v>
      </c>
      <c r="E10" s="26">
        <v>0</v>
      </c>
      <c r="F10" s="27">
        <v>0</v>
      </c>
    </row>
    <row r="11" spans="1:6" x14ac:dyDescent="0.25">
      <c r="A11" s="13" t="s">
        <v>173</v>
      </c>
      <c r="B11" s="26">
        <v>-16980</v>
      </c>
      <c r="C11" s="26">
        <v>-16980</v>
      </c>
      <c r="D11" s="13" t="s">
        <v>174</v>
      </c>
      <c r="E11" s="26">
        <v>8369190.8399999999</v>
      </c>
      <c r="F11" s="27">
        <v>7358950.0199999996</v>
      </c>
    </row>
    <row r="12" spans="1:6" x14ac:dyDescent="0.25">
      <c r="A12" s="16"/>
      <c r="B12" s="24"/>
      <c r="C12" s="24"/>
      <c r="D12" s="13" t="s">
        <v>175</v>
      </c>
      <c r="E12" s="26">
        <v>0</v>
      </c>
      <c r="F12" s="27">
        <v>1137806.2</v>
      </c>
    </row>
    <row r="13" spans="1:6" x14ac:dyDescent="0.25">
      <c r="A13" s="11" t="s">
        <v>176</v>
      </c>
      <c r="B13" s="28">
        <f>SUM(B5:B11)</f>
        <v>303870190.75999999</v>
      </c>
      <c r="C13" s="28">
        <f>SUM(C5:C11)</f>
        <v>552573157.80999994</v>
      </c>
      <c r="D13" s="16"/>
      <c r="E13" s="29"/>
      <c r="F13" s="30"/>
    </row>
    <row r="14" spans="1:6" x14ac:dyDescent="0.25">
      <c r="A14" s="18"/>
      <c r="B14" s="24"/>
      <c r="C14" s="24"/>
      <c r="D14" s="11" t="s">
        <v>177</v>
      </c>
      <c r="E14" s="12">
        <f>SUM(E5:E12)</f>
        <v>82590659.340000004</v>
      </c>
      <c r="F14" s="17">
        <f>SUM(F5:F12)</f>
        <v>92043333.809999987</v>
      </c>
    </row>
    <row r="15" spans="1:6" x14ac:dyDescent="0.25">
      <c r="A15" s="11" t="s">
        <v>178</v>
      </c>
      <c r="B15" s="24"/>
      <c r="C15" s="24"/>
      <c r="D15" s="18"/>
      <c r="E15" s="24"/>
      <c r="F15" s="30"/>
    </row>
    <row r="16" spans="1:6" x14ac:dyDescent="0.25">
      <c r="A16" s="13" t="s">
        <v>179</v>
      </c>
      <c r="B16" s="26">
        <v>4729855.74</v>
      </c>
      <c r="C16" s="26">
        <v>4729855.74</v>
      </c>
      <c r="D16" s="11" t="s">
        <v>180</v>
      </c>
      <c r="E16" s="24"/>
      <c r="F16" s="24"/>
    </row>
    <row r="17" spans="1:6" x14ac:dyDescent="0.25">
      <c r="A17" s="13" t="s">
        <v>181</v>
      </c>
      <c r="B17" s="26">
        <v>0</v>
      </c>
      <c r="C17" s="26">
        <v>0</v>
      </c>
      <c r="D17" s="13" t="s">
        <v>182</v>
      </c>
      <c r="E17" s="26">
        <v>0</v>
      </c>
      <c r="F17" s="27">
        <v>0</v>
      </c>
    </row>
    <row r="18" spans="1:6" ht="22.5" x14ac:dyDescent="0.25">
      <c r="A18" s="13" t="s">
        <v>183</v>
      </c>
      <c r="B18" s="26">
        <v>2446900046.1599998</v>
      </c>
      <c r="C18" s="26">
        <v>2067496518.8399999</v>
      </c>
      <c r="D18" s="13" t="s">
        <v>184</v>
      </c>
      <c r="E18" s="26">
        <v>0</v>
      </c>
      <c r="F18" s="27">
        <v>0</v>
      </c>
    </row>
    <row r="19" spans="1:6" x14ac:dyDescent="0.25">
      <c r="A19" s="13" t="s">
        <v>185</v>
      </c>
      <c r="B19" s="26">
        <v>474753919.82999998</v>
      </c>
      <c r="C19" s="26">
        <v>397594032.38999999</v>
      </c>
      <c r="D19" s="13" t="s">
        <v>186</v>
      </c>
      <c r="E19" s="26">
        <v>48573468.270000003</v>
      </c>
      <c r="F19" s="27">
        <v>56980414.829999998</v>
      </c>
    </row>
    <row r="20" spans="1:6" x14ac:dyDescent="0.25">
      <c r="A20" s="13" t="s">
        <v>187</v>
      </c>
      <c r="B20" s="26">
        <v>13335260.560000001</v>
      </c>
      <c r="C20" s="26">
        <v>13335260.560000001</v>
      </c>
      <c r="D20" s="13" t="s">
        <v>188</v>
      </c>
      <c r="E20" s="26">
        <v>0</v>
      </c>
      <c r="F20" s="27">
        <v>0</v>
      </c>
    </row>
    <row r="21" spans="1:6" ht="22.5" x14ac:dyDescent="0.25">
      <c r="A21" s="13" t="s">
        <v>189</v>
      </c>
      <c r="B21" s="26">
        <v>-316656845.81</v>
      </c>
      <c r="C21" s="26">
        <v>-270955964.02999997</v>
      </c>
      <c r="D21" s="13" t="s">
        <v>190</v>
      </c>
      <c r="E21" s="26">
        <v>0</v>
      </c>
      <c r="F21" s="27">
        <v>0</v>
      </c>
    </row>
    <row r="22" spans="1:6" x14ac:dyDescent="0.25">
      <c r="A22" s="13" t="s">
        <v>191</v>
      </c>
      <c r="B22" s="26">
        <v>1232245.98</v>
      </c>
      <c r="C22" s="26">
        <v>1232245.98</v>
      </c>
      <c r="D22" s="13" t="s">
        <v>192</v>
      </c>
      <c r="E22" s="26">
        <v>0</v>
      </c>
      <c r="F22" s="27">
        <v>0</v>
      </c>
    </row>
    <row r="23" spans="1:6" x14ac:dyDescent="0.25">
      <c r="A23" s="13" t="s">
        <v>193</v>
      </c>
      <c r="B23" s="26">
        <v>0</v>
      </c>
      <c r="C23" s="26">
        <v>0</v>
      </c>
      <c r="D23" s="16"/>
      <c r="E23" s="24"/>
      <c r="F23" s="30"/>
    </row>
    <row r="24" spans="1:6" x14ac:dyDescent="0.25">
      <c r="A24" s="13" t="s">
        <v>194</v>
      </c>
      <c r="B24" s="26">
        <v>0</v>
      </c>
      <c r="C24" s="26">
        <v>0</v>
      </c>
      <c r="D24" s="11" t="s">
        <v>195</v>
      </c>
      <c r="E24" s="28">
        <f>SUM(E17:E22)</f>
        <v>48573468.270000003</v>
      </c>
      <c r="F24" s="17">
        <f>SUM(F17:F22)</f>
        <v>56980414.829999998</v>
      </c>
    </row>
    <row r="25" spans="1:6" s="25" customFormat="1" x14ac:dyDescent="0.25">
      <c r="A25" s="16"/>
      <c r="B25" s="24"/>
      <c r="C25" s="24"/>
      <c r="D25" s="16"/>
      <c r="E25" s="24"/>
      <c r="F25" s="30"/>
    </row>
    <row r="26" spans="1:6" x14ac:dyDescent="0.25">
      <c r="A26" s="11" t="s">
        <v>196</v>
      </c>
      <c r="B26" s="28">
        <f>SUM(B16:B24)</f>
        <v>2624294482.4599996</v>
      </c>
      <c r="C26" s="28">
        <f>SUM(C16:C24)</f>
        <v>2213431949.48</v>
      </c>
      <c r="D26" s="31" t="s">
        <v>197</v>
      </c>
      <c r="E26" s="28">
        <f>SUM(E24+E14)</f>
        <v>131164127.61000001</v>
      </c>
      <c r="F26" s="17">
        <f>SUM(F14+F24)</f>
        <v>149023748.63999999</v>
      </c>
    </row>
    <row r="27" spans="1:6" x14ac:dyDescent="0.25">
      <c r="A27" s="18"/>
      <c r="B27" s="24"/>
      <c r="C27" s="24"/>
      <c r="D27" s="18"/>
      <c r="E27" s="24"/>
      <c r="F27" s="30"/>
    </row>
    <row r="28" spans="1:6" x14ac:dyDescent="0.25">
      <c r="A28" s="11" t="s">
        <v>198</v>
      </c>
      <c r="B28" s="28">
        <f>B13+B26</f>
        <v>2928164673.2199993</v>
      </c>
      <c r="C28" s="28">
        <f>C13+C26</f>
        <v>2766005107.29</v>
      </c>
      <c r="D28" s="8" t="s">
        <v>199</v>
      </c>
      <c r="E28" s="24"/>
      <c r="F28" s="24"/>
    </row>
    <row r="29" spans="1:6" x14ac:dyDescent="0.25">
      <c r="A29" s="32"/>
      <c r="B29" s="33"/>
      <c r="C29" s="34"/>
      <c r="D29" s="18"/>
      <c r="E29" s="24"/>
      <c r="F29" s="24"/>
    </row>
    <row r="30" spans="1:6" x14ac:dyDescent="0.25">
      <c r="A30" s="35"/>
      <c r="B30" s="33"/>
      <c r="C30" s="34"/>
      <c r="D30" s="11" t="s">
        <v>200</v>
      </c>
      <c r="E30" s="28">
        <f>SUM(E31:E33)</f>
        <v>479763120.51999998</v>
      </c>
      <c r="F30" s="17">
        <f>SUM(F31:F33)</f>
        <v>479769250.76999998</v>
      </c>
    </row>
    <row r="31" spans="1:6" x14ac:dyDescent="0.25">
      <c r="A31" s="35"/>
      <c r="B31" s="33"/>
      <c r="C31" s="34"/>
      <c r="D31" s="13" t="s">
        <v>137</v>
      </c>
      <c r="E31" s="26">
        <v>479763120.51999998</v>
      </c>
      <c r="F31" s="27">
        <v>479769250.76999998</v>
      </c>
    </row>
    <row r="32" spans="1:6" x14ac:dyDescent="0.25">
      <c r="A32" s="35"/>
      <c r="B32" s="33"/>
      <c r="C32" s="34"/>
      <c r="D32" s="13" t="s">
        <v>201</v>
      </c>
      <c r="E32" s="26">
        <v>0</v>
      </c>
      <c r="F32" s="27">
        <v>0</v>
      </c>
    </row>
    <row r="33" spans="1:6" x14ac:dyDescent="0.25">
      <c r="A33" s="35"/>
      <c r="B33" s="33"/>
      <c r="C33" s="34"/>
      <c r="D33" s="13" t="s">
        <v>202</v>
      </c>
      <c r="E33" s="26">
        <v>0</v>
      </c>
      <c r="F33" s="27">
        <v>0</v>
      </c>
    </row>
    <row r="34" spans="1:6" x14ac:dyDescent="0.25">
      <c r="A34" s="35"/>
      <c r="B34" s="33"/>
      <c r="C34" s="34"/>
      <c r="D34" s="16"/>
      <c r="E34" s="24"/>
      <c r="F34" s="30"/>
    </row>
    <row r="35" spans="1:6" x14ac:dyDescent="0.25">
      <c r="A35" s="35"/>
      <c r="B35" s="33"/>
      <c r="C35" s="34"/>
      <c r="D35" s="11" t="s">
        <v>203</v>
      </c>
      <c r="E35" s="28">
        <f>SUM(E36:E40)</f>
        <v>2317237425.0899997</v>
      </c>
      <c r="F35" s="17">
        <f>SUM(F36:F40)</f>
        <v>2137212107.8800001</v>
      </c>
    </row>
    <row r="36" spans="1:6" x14ac:dyDescent="0.25">
      <c r="A36" s="35"/>
      <c r="B36" s="33"/>
      <c r="C36" s="34"/>
      <c r="D36" s="13" t="s">
        <v>204</v>
      </c>
      <c r="E36" s="26">
        <v>214797048.47999999</v>
      </c>
      <c r="F36" s="27">
        <v>348926261.95999998</v>
      </c>
    </row>
    <row r="37" spans="1:6" x14ac:dyDescent="0.25">
      <c r="A37" s="35"/>
      <c r="B37" s="33"/>
      <c r="C37" s="34"/>
      <c r="D37" s="13" t="s">
        <v>205</v>
      </c>
      <c r="E37" s="26">
        <v>2102440376.6099999</v>
      </c>
      <c r="F37" s="27">
        <v>1788285845.9200001</v>
      </c>
    </row>
    <row r="38" spans="1:6" x14ac:dyDescent="0.25">
      <c r="A38" s="35"/>
      <c r="B38" s="33"/>
      <c r="C38" s="34"/>
      <c r="D38" s="13" t="s">
        <v>206</v>
      </c>
      <c r="E38" s="26">
        <v>0</v>
      </c>
      <c r="F38" s="27">
        <v>0</v>
      </c>
    </row>
    <row r="39" spans="1:6" x14ac:dyDescent="0.25">
      <c r="A39" s="35"/>
      <c r="B39" s="33"/>
      <c r="C39" s="34"/>
      <c r="D39" s="13" t="s">
        <v>207</v>
      </c>
      <c r="E39" s="26">
        <v>0</v>
      </c>
      <c r="F39" s="27">
        <v>0</v>
      </c>
    </row>
    <row r="40" spans="1:6" x14ac:dyDescent="0.25">
      <c r="A40" s="35"/>
      <c r="B40" s="33"/>
      <c r="C40" s="34"/>
      <c r="D40" s="13" t="s">
        <v>208</v>
      </c>
      <c r="E40" s="26">
        <v>0</v>
      </c>
      <c r="F40" s="27">
        <v>0</v>
      </c>
    </row>
    <row r="41" spans="1:6" x14ac:dyDescent="0.25">
      <c r="A41" s="35"/>
      <c r="B41" s="33"/>
      <c r="C41" s="34"/>
      <c r="D41" s="16"/>
      <c r="E41" s="24"/>
      <c r="F41" s="30"/>
    </row>
    <row r="42" spans="1:6" ht="22.5" x14ac:dyDescent="0.25">
      <c r="A42" s="35"/>
      <c r="B42" s="36"/>
      <c r="C42" s="34"/>
      <c r="D42" s="11" t="s">
        <v>209</v>
      </c>
      <c r="E42" s="28">
        <f>SUM(E43:E44)</f>
        <v>0</v>
      </c>
      <c r="F42" s="17">
        <f>SUM(F43:F44)</f>
        <v>0</v>
      </c>
    </row>
    <row r="43" spans="1:6" x14ac:dyDescent="0.25">
      <c r="A43" s="32"/>
      <c r="B43" s="33"/>
      <c r="C43" s="34"/>
      <c r="D43" s="13" t="s">
        <v>210</v>
      </c>
      <c r="E43" s="26">
        <v>0</v>
      </c>
      <c r="F43" s="27">
        <v>0</v>
      </c>
    </row>
    <row r="44" spans="1:6" x14ac:dyDescent="0.25">
      <c r="A44" s="32"/>
      <c r="B44" s="33"/>
      <c r="C44" s="34"/>
      <c r="D44" s="13" t="s">
        <v>211</v>
      </c>
      <c r="E44" s="26">
        <v>0</v>
      </c>
      <c r="F44" s="27">
        <v>0</v>
      </c>
    </row>
    <row r="45" spans="1:6" x14ac:dyDescent="0.25">
      <c r="A45" s="32"/>
      <c r="B45" s="33"/>
      <c r="C45" s="34"/>
      <c r="D45" s="16"/>
      <c r="E45" s="24"/>
      <c r="F45" s="30"/>
    </row>
    <row r="46" spans="1:6" x14ac:dyDescent="0.25">
      <c r="A46" s="32"/>
      <c r="B46" s="33"/>
      <c r="C46" s="34"/>
      <c r="D46" s="11" t="s">
        <v>212</v>
      </c>
      <c r="E46" s="28">
        <f>SUM(E42+E35+E30)</f>
        <v>2797000545.6099997</v>
      </c>
      <c r="F46" s="17">
        <f>SUM(F42+F35+F30)</f>
        <v>2616981358.6500001</v>
      </c>
    </row>
    <row r="47" spans="1:6" x14ac:dyDescent="0.25">
      <c r="A47" s="32"/>
      <c r="B47" s="33"/>
      <c r="C47" s="34"/>
      <c r="D47" s="18"/>
      <c r="E47" s="24"/>
      <c r="F47" s="30"/>
    </row>
    <row r="48" spans="1:6" x14ac:dyDescent="0.25">
      <c r="A48" s="32"/>
      <c r="B48" s="33"/>
      <c r="C48" s="34"/>
      <c r="D48" s="11" t="s">
        <v>213</v>
      </c>
      <c r="E48" s="28">
        <f>E46+E26</f>
        <v>2928164673.2199998</v>
      </c>
      <c r="F48" s="28">
        <f>F46+F26</f>
        <v>2766005107.29</v>
      </c>
    </row>
    <row r="49" spans="1:6" x14ac:dyDescent="0.25">
      <c r="A49" s="32"/>
      <c r="B49" s="33"/>
      <c r="C49" s="33"/>
      <c r="D49" s="37"/>
      <c r="E49" s="34"/>
      <c r="F49" s="34"/>
    </row>
    <row r="51" spans="1:6" ht="12.75" x14ac:dyDescent="0.25">
      <c r="A51" s="38" t="s">
        <v>156</v>
      </c>
    </row>
  </sheetData>
  <sheetProtection formatCells="0" formatColumns="0" formatRows="0" autoFilter="0"/>
  <mergeCells count="1">
    <mergeCell ref="A1:F1"/>
  </mergeCells>
  <printOptions horizontalCentered="1"/>
  <pageMargins left="0.19685039370078741" right="0.19685039370078741" top="0.39370078740157483" bottom="0.19685039370078741" header="0" footer="0"/>
  <pageSetup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election activeCell="K4" sqref="K4"/>
    </sheetView>
  </sheetViews>
  <sheetFormatPr baseColWidth="10" defaultColWidth="9.28515625" defaultRowHeight="11.25" x14ac:dyDescent="0.25"/>
  <cols>
    <col min="1" max="1" width="43" style="39" customWidth="1"/>
    <col min="2" max="5" width="16.28515625" style="40" customWidth="1"/>
    <col min="6" max="6" width="14.28515625" style="40" customWidth="1"/>
    <col min="7" max="16384" width="9.28515625" style="22"/>
  </cols>
  <sheetData>
    <row r="1" spans="1:6" ht="55.5" customHeight="1" x14ac:dyDescent="0.25">
      <c r="A1" s="317" t="s">
        <v>294</v>
      </c>
      <c r="B1" s="318"/>
      <c r="C1" s="318"/>
      <c r="D1" s="318"/>
      <c r="E1" s="318"/>
      <c r="F1" s="319"/>
    </row>
    <row r="2" spans="1:6" s="39" customFormat="1" ht="60.75" customHeight="1" x14ac:dyDescent="0.25">
      <c r="A2" s="271" t="s">
        <v>100</v>
      </c>
      <c r="B2" s="42" t="s">
        <v>214</v>
      </c>
      <c r="C2" s="42" t="s">
        <v>215</v>
      </c>
      <c r="D2" s="42" t="s">
        <v>216</v>
      </c>
      <c r="E2" s="42" t="s">
        <v>217</v>
      </c>
      <c r="F2" s="272" t="s">
        <v>218</v>
      </c>
    </row>
    <row r="3" spans="1:6" s="39" customFormat="1" ht="11.25" customHeight="1" x14ac:dyDescent="0.25">
      <c r="A3" s="273"/>
      <c r="B3" s="43"/>
      <c r="C3" s="43"/>
      <c r="D3" s="43"/>
      <c r="E3" s="43"/>
      <c r="F3" s="274"/>
    </row>
    <row r="4" spans="1:6" ht="11.25" customHeight="1" x14ac:dyDescent="0.2">
      <c r="A4" s="275" t="s">
        <v>286</v>
      </c>
      <c r="B4" s="44">
        <f>SUM(B5:B7)</f>
        <v>479769250.76999998</v>
      </c>
      <c r="C4" s="43"/>
      <c r="D4" s="43"/>
      <c r="E4" s="43"/>
      <c r="F4" s="276">
        <f>SUM(B4:E4)</f>
        <v>479769250.76999998</v>
      </c>
    </row>
    <row r="5" spans="1:6" ht="11.25" customHeight="1" x14ac:dyDescent="0.2">
      <c r="A5" s="277" t="s">
        <v>137</v>
      </c>
      <c r="B5" s="45">
        <v>479769250.76999998</v>
      </c>
      <c r="C5" s="43"/>
      <c r="D5" s="43"/>
      <c r="E5" s="43"/>
      <c r="F5" s="276">
        <f>SUM(B5:E5)</f>
        <v>479769250.76999998</v>
      </c>
    </row>
    <row r="6" spans="1:6" ht="11.25" customHeight="1" x14ac:dyDescent="0.2">
      <c r="A6" s="277" t="s">
        <v>201</v>
      </c>
      <c r="B6" s="45">
        <v>0</v>
      </c>
      <c r="C6" s="43"/>
      <c r="D6" s="43"/>
      <c r="E6" s="43"/>
      <c r="F6" s="276">
        <f>SUM(B6:E6)</f>
        <v>0</v>
      </c>
    </row>
    <row r="7" spans="1:6" ht="11.25" customHeight="1" x14ac:dyDescent="0.2">
      <c r="A7" s="277" t="s">
        <v>202</v>
      </c>
      <c r="B7" s="45">
        <v>0</v>
      </c>
      <c r="C7" s="43"/>
      <c r="D7" s="43"/>
      <c r="E7" s="43"/>
      <c r="F7" s="276">
        <f>SUM(B7:E7)</f>
        <v>0</v>
      </c>
    </row>
    <row r="8" spans="1:6" ht="11.25" customHeight="1" x14ac:dyDescent="0.25">
      <c r="A8" s="278"/>
      <c r="B8" s="43"/>
      <c r="C8" s="43"/>
      <c r="D8" s="43"/>
      <c r="E8" s="43"/>
      <c r="F8" s="274"/>
    </row>
    <row r="9" spans="1:6" ht="11.25" customHeight="1" x14ac:dyDescent="0.2">
      <c r="A9" s="275" t="s">
        <v>287</v>
      </c>
      <c r="B9" s="43"/>
      <c r="C9" s="44">
        <f>SUM(C10:C14)</f>
        <v>1788285845.9200001</v>
      </c>
      <c r="D9" s="44">
        <f>D10</f>
        <v>348926261.95999998</v>
      </c>
      <c r="E9" s="43"/>
      <c r="F9" s="276">
        <f t="shared" ref="F9:F14" si="0">SUM(B9:E9)</f>
        <v>2137212107.8800001</v>
      </c>
    </row>
    <row r="10" spans="1:6" ht="11.25" customHeight="1" x14ac:dyDescent="0.2">
      <c r="A10" s="277" t="s">
        <v>155</v>
      </c>
      <c r="B10" s="43"/>
      <c r="C10" s="43"/>
      <c r="D10" s="45">
        <v>348926261.95999998</v>
      </c>
      <c r="E10" s="43"/>
      <c r="F10" s="276">
        <f t="shared" si="0"/>
        <v>348926261.95999998</v>
      </c>
    </row>
    <row r="11" spans="1:6" ht="11.25" customHeight="1" x14ac:dyDescent="0.2">
      <c r="A11" s="277" t="s">
        <v>205</v>
      </c>
      <c r="B11" s="43"/>
      <c r="C11" s="45">
        <v>1788285845.9200001</v>
      </c>
      <c r="D11" s="43"/>
      <c r="E11" s="43"/>
      <c r="F11" s="276">
        <f t="shared" si="0"/>
        <v>1788285845.9200001</v>
      </c>
    </row>
    <row r="12" spans="1:6" ht="11.25" customHeight="1" x14ac:dyDescent="0.2">
      <c r="A12" s="277" t="s">
        <v>206</v>
      </c>
      <c r="B12" s="43"/>
      <c r="C12" s="45">
        <v>0</v>
      </c>
      <c r="D12" s="43"/>
      <c r="E12" s="43"/>
      <c r="F12" s="276">
        <f t="shared" si="0"/>
        <v>0</v>
      </c>
    </row>
    <row r="13" spans="1:6" ht="11.25" customHeight="1" x14ac:dyDescent="0.2">
      <c r="A13" s="277" t="s">
        <v>207</v>
      </c>
      <c r="B13" s="43"/>
      <c r="C13" s="45">
        <v>0</v>
      </c>
      <c r="D13" s="43"/>
      <c r="E13" s="43"/>
      <c r="F13" s="276">
        <f t="shared" si="0"/>
        <v>0</v>
      </c>
    </row>
    <row r="14" spans="1:6" ht="11.25" customHeight="1" x14ac:dyDescent="0.2">
      <c r="A14" s="277" t="s">
        <v>208</v>
      </c>
      <c r="B14" s="43"/>
      <c r="C14" s="45">
        <v>0</v>
      </c>
      <c r="D14" s="43"/>
      <c r="E14" s="43"/>
      <c r="F14" s="276">
        <f t="shared" si="0"/>
        <v>0</v>
      </c>
    </row>
    <row r="15" spans="1:6" ht="11.25" customHeight="1" x14ac:dyDescent="0.25">
      <c r="A15" s="278"/>
      <c r="B15" s="43"/>
      <c r="C15" s="43"/>
      <c r="D15" s="43"/>
      <c r="E15" s="43"/>
      <c r="F15" s="274"/>
    </row>
    <row r="16" spans="1:6" ht="22.5" x14ac:dyDescent="0.2">
      <c r="A16" s="275" t="s">
        <v>288</v>
      </c>
      <c r="B16" s="43"/>
      <c r="C16" s="43"/>
      <c r="D16" s="43"/>
      <c r="E16" s="44">
        <f>SUM(E17:E18)</f>
        <v>0</v>
      </c>
      <c r="F16" s="276">
        <f>SUM(B16:E16)</f>
        <v>0</v>
      </c>
    </row>
    <row r="17" spans="1:6" ht="11.25" customHeight="1" x14ac:dyDescent="0.2">
      <c r="A17" s="277" t="s">
        <v>210</v>
      </c>
      <c r="B17" s="43"/>
      <c r="C17" s="43"/>
      <c r="D17" s="43"/>
      <c r="E17" s="45">
        <v>0</v>
      </c>
      <c r="F17" s="276">
        <f>SUM(B17:E17)</f>
        <v>0</v>
      </c>
    </row>
    <row r="18" spans="1:6" ht="11.25" customHeight="1" x14ac:dyDescent="0.2">
      <c r="A18" s="277" t="s">
        <v>211</v>
      </c>
      <c r="B18" s="43"/>
      <c r="C18" s="43"/>
      <c r="D18" s="43"/>
      <c r="E18" s="45">
        <v>0</v>
      </c>
      <c r="F18" s="276">
        <f>SUM(B18:E18)</f>
        <v>0</v>
      </c>
    </row>
    <row r="19" spans="1:6" ht="11.25" customHeight="1" x14ac:dyDescent="0.25">
      <c r="A19" s="278"/>
      <c r="B19" s="43"/>
      <c r="C19" s="43"/>
      <c r="D19" s="43"/>
      <c r="E19" s="43"/>
      <c r="F19" s="274"/>
    </row>
    <row r="20" spans="1:6" ht="11.25" customHeight="1" x14ac:dyDescent="0.2">
      <c r="A20" s="275" t="s">
        <v>289</v>
      </c>
      <c r="B20" s="44">
        <f>B4</f>
        <v>479769250.76999998</v>
      </c>
      <c r="C20" s="44">
        <f>C9</f>
        <v>1788285845.9200001</v>
      </c>
      <c r="D20" s="44">
        <f>D9</f>
        <v>348926261.95999998</v>
      </c>
      <c r="E20" s="44">
        <f>E16</f>
        <v>0</v>
      </c>
      <c r="F20" s="276">
        <f>SUM(B20:E20)</f>
        <v>2616981358.6500001</v>
      </c>
    </row>
    <row r="21" spans="1:6" ht="11.25" customHeight="1" x14ac:dyDescent="0.25">
      <c r="A21" s="279"/>
      <c r="B21" s="43"/>
      <c r="C21" s="43"/>
      <c r="D21" s="43"/>
      <c r="E21" s="43"/>
      <c r="F21" s="274"/>
    </row>
    <row r="22" spans="1:6" ht="11.25" customHeight="1" x14ac:dyDescent="0.2">
      <c r="A22" s="275" t="s">
        <v>290</v>
      </c>
      <c r="B22" s="44">
        <f>SUM(B23:B25)</f>
        <v>-6130.25</v>
      </c>
      <c r="C22" s="43"/>
      <c r="D22" s="43"/>
      <c r="E22" s="43"/>
      <c r="F22" s="276">
        <f>SUM(B22:E22)</f>
        <v>-6130.25</v>
      </c>
    </row>
    <row r="23" spans="1:6" ht="11.25" customHeight="1" x14ac:dyDescent="0.2">
      <c r="A23" s="277" t="s">
        <v>137</v>
      </c>
      <c r="B23" s="45">
        <v>-6130.25</v>
      </c>
      <c r="C23" s="43"/>
      <c r="D23" s="43"/>
      <c r="E23" s="43"/>
      <c r="F23" s="276">
        <f>SUM(B23:E23)</f>
        <v>-6130.25</v>
      </c>
    </row>
    <row r="24" spans="1:6" ht="11.25" customHeight="1" x14ac:dyDescent="0.2">
      <c r="A24" s="277" t="s">
        <v>201</v>
      </c>
      <c r="B24" s="45">
        <v>0</v>
      </c>
      <c r="C24" s="43"/>
      <c r="D24" s="43"/>
      <c r="E24" s="43"/>
      <c r="F24" s="276">
        <f>SUM(B24:E24)</f>
        <v>0</v>
      </c>
    </row>
    <row r="25" spans="1:6" ht="11.25" customHeight="1" x14ac:dyDescent="0.2">
      <c r="A25" s="277" t="s">
        <v>202</v>
      </c>
      <c r="B25" s="45">
        <v>0</v>
      </c>
      <c r="C25" s="43"/>
      <c r="D25" s="43"/>
      <c r="E25" s="43"/>
      <c r="F25" s="276">
        <f>SUM(B25:E25)</f>
        <v>0</v>
      </c>
    </row>
    <row r="26" spans="1:6" ht="11.25" customHeight="1" x14ac:dyDescent="0.25">
      <c r="A26" s="278"/>
      <c r="B26" s="43"/>
      <c r="C26" s="43"/>
      <c r="D26" s="43"/>
      <c r="E26" s="43"/>
      <c r="F26" s="274"/>
    </row>
    <row r="27" spans="1:6" ht="22.5" x14ac:dyDescent="0.2">
      <c r="A27" s="275" t="s">
        <v>291</v>
      </c>
      <c r="B27" s="43"/>
      <c r="C27" s="44">
        <f>C29</f>
        <v>314154530.69</v>
      </c>
      <c r="D27" s="44">
        <f>SUM(D28:D32)</f>
        <v>-134129213.47999999</v>
      </c>
      <c r="E27" s="43"/>
      <c r="F27" s="276">
        <f t="shared" ref="F27:F32" si="1">SUM(B27:E27)</f>
        <v>180025317.21000001</v>
      </c>
    </row>
    <row r="28" spans="1:6" ht="11.25" customHeight="1" x14ac:dyDescent="0.2">
      <c r="A28" s="277" t="s">
        <v>155</v>
      </c>
      <c r="B28" s="43"/>
      <c r="C28" s="43"/>
      <c r="D28" s="45">
        <v>214797048.47999999</v>
      </c>
      <c r="E28" s="43"/>
      <c r="F28" s="276">
        <f t="shared" si="1"/>
        <v>214797048.47999999</v>
      </c>
    </row>
    <row r="29" spans="1:6" ht="11.25" customHeight="1" x14ac:dyDescent="0.2">
      <c r="A29" s="277" t="s">
        <v>205</v>
      </c>
      <c r="B29" s="43"/>
      <c r="C29" s="45">
        <v>314154530.69</v>
      </c>
      <c r="D29" s="45">
        <v>-348926261.95999998</v>
      </c>
      <c r="E29" s="43"/>
      <c r="F29" s="276">
        <f t="shared" si="1"/>
        <v>-34771731.269999981</v>
      </c>
    </row>
    <row r="30" spans="1:6" ht="11.25" customHeight="1" x14ac:dyDescent="0.2">
      <c r="A30" s="277" t="s">
        <v>206</v>
      </c>
      <c r="B30" s="43"/>
      <c r="C30" s="43"/>
      <c r="D30" s="46">
        <v>0</v>
      </c>
      <c r="E30" s="43"/>
      <c r="F30" s="276">
        <f t="shared" si="1"/>
        <v>0</v>
      </c>
    </row>
    <row r="31" spans="1:6" ht="11.25" customHeight="1" x14ac:dyDescent="0.2">
      <c r="A31" s="277" t="s">
        <v>207</v>
      </c>
      <c r="B31" s="43"/>
      <c r="C31" s="43"/>
      <c r="D31" s="46">
        <v>0</v>
      </c>
      <c r="E31" s="43"/>
      <c r="F31" s="276">
        <f t="shared" si="1"/>
        <v>0</v>
      </c>
    </row>
    <row r="32" spans="1:6" ht="11.25" customHeight="1" x14ac:dyDescent="0.2">
      <c r="A32" s="277" t="s">
        <v>208</v>
      </c>
      <c r="B32" s="43"/>
      <c r="C32" s="43"/>
      <c r="D32" s="46">
        <v>0</v>
      </c>
      <c r="E32" s="43"/>
      <c r="F32" s="276">
        <f t="shared" si="1"/>
        <v>0</v>
      </c>
    </row>
    <row r="33" spans="1:6" ht="11.25" customHeight="1" x14ac:dyDescent="0.25">
      <c r="A33" s="278"/>
      <c r="B33" s="43"/>
      <c r="C33" s="43"/>
      <c r="D33" s="43"/>
      <c r="E33" s="43"/>
      <c r="F33" s="274"/>
    </row>
    <row r="34" spans="1:6" ht="33.75" x14ac:dyDescent="0.2">
      <c r="A34" s="275" t="s">
        <v>292</v>
      </c>
      <c r="B34" s="43"/>
      <c r="C34" s="43"/>
      <c r="D34" s="43"/>
      <c r="E34" s="44">
        <f>SUM(E35:E36)</f>
        <v>0</v>
      </c>
      <c r="F34" s="276">
        <f>SUM(B34:E34)</f>
        <v>0</v>
      </c>
    </row>
    <row r="35" spans="1:6" ht="11.25" customHeight="1" x14ac:dyDescent="0.2">
      <c r="A35" s="277" t="s">
        <v>210</v>
      </c>
      <c r="B35" s="43"/>
      <c r="C35" s="43"/>
      <c r="D35" s="43"/>
      <c r="E35" s="45">
        <v>0</v>
      </c>
      <c r="F35" s="276">
        <f>SUM(B35:E35)</f>
        <v>0</v>
      </c>
    </row>
    <row r="36" spans="1:6" ht="11.25" customHeight="1" x14ac:dyDescent="0.2">
      <c r="A36" s="277" t="s">
        <v>211</v>
      </c>
      <c r="B36" s="43"/>
      <c r="C36" s="43"/>
      <c r="D36" s="43"/>
      <c r="E36" s="45">
        <v>0</v>
      </c>
      <c r="F36" s="276">
        <f>SUM(B36:E36)</f>
        <v>0</v>
      </c>
    </row>
    <row r="37" spans="1:6" ht="11.25" customHeight="1" x14ac:dyDescent="0.25">
      <c r="A37" s="278"/>
      <c r="B37" s="43"/>
      <c r="C37" s="43"/>
      <c r="D37" s="43"/>
      <c r="E37" s="43"/>
      <c r="F37" s="274"/>
    </row>
    <row r="38" spans="1:6" ht="11.25" customHeight="1" thickBot="1" x14ac:dyDescent="0.3">
      <c r="A38" s="280" t="s">
        <v>293</v>
      </c>
      <c r="B38" s="281">
        <f>B20+B22</f>
        <v>479763120.51999998</v>
      </c>
      <c r="C38" s="281">
        <f>+C20+C27</f>
        <v>2102440376.6100001</v>
      </c>
      <c r="D38" s="281">
        <f>D20+D27</f>
        <v>214797048.47999999</v>
      </c>
      <c r="E38" s="281">
        <f>+E20+E34</f>
        <v>0</v>
      </c>
      <c r="F38" s="282">
        <f>SUM(B38:E38)</f>
        <v>2797000545.6100001</v>
      </c>
    </row>
    <row r="39" spans="1:6" x14ac:dyDescent="0.25">
      <c r="A39" s="47"/>
      <c r="B39" s="48"/>
      <c r="C39" s="48"/>
      <c r="D39" s="48"/>
      <c r="E39" s="48"/>
      <c r="F39" s="48"/>
    </row>
    <row r="40" spans="1:6" ht="12.75" x14ac:dyDescent="0.25">
      <c r="A40" s="21" t="s">
        <v>156</v>
      </c>
    </row>
  </sheetData>
  <sheetProtection formatCells="0" formatColumns="0" formatRows="0" autoFilter="0"/>
  <mergeCells count="1">
    <mergeCell ref="A1:F1"/>
  </mergeCells>
  <pageMargins left="0.31496062992125984" right="0.11811023622047245" top="0.35433070866141736" bottom="0.15748031496062992" header="0.31496062992125984" footer="0.31496062992125984"/>
  <pageSetup scale="8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A63" sqref="A63:XFD232"/>
    </sheetView>
  </sheetViews>
  <sheetFormatPr baseColWidth="10" defaultColWidth="9.28515625" defaultRowHeight="11.25" x14ac:dyDescent="0.25"/>
  <cols>
    <col min="1" max="1" width="56.5703125" style="39" customWidth="1"/>
    <col min="2" max="2" width="17" style="39" customWidth="1"/>
    <col min="3" max="3" width="15.42578125" style="40" customWidth="1"/>
    <col min="4" max="4" width="7.140625" style="22" customWidth="1"/>
    <col min="5" max="16384" width="9.28515625" style="22"/>
  </cols>
  <sheetData>
    <row r="1" spans="1:3" ht="58.5" customHeight="1" x14ac:dyDescent="0.25">
      <c r="A1" s="311" t="s">
        <v>295</v>
      </c>
      <c r="B1" s="312"/>
      <c r="C1" s="313"/>
    </row>
    <row r="2" spans="1:3" s="51" customFormat="1" ht="15" customHeight="1" x14ac:dyDescent="0.25">
      <c r="A2" s="49" t="s">
        <v>100</v>
      </c>
      <c r="B2" s="50" t="s">
        <v>219</v>
      </c>
      <c r="C2" s="50" t="s">
        <v>220</v>
      </c>
    </row>
    <row r="3" spans="1:3" s="25" customFormat="1" ht="11.25" customHeight="1" x14ac:dyDescent="0.25">
      <c r="A3" s="52" t="s">
        <v>157</v>
      </c>
      <c r="B3" s="53">
        <f>B4+B13</f>
        <v>294403848.83000004</v>
      </c>
      <c r="C3" s="53">
        <f>C4+C13</f>
        <v>456563414.75999999</v>
      </c>
    </row>
    <row r="4" spans="1:3" ht="11.25" customHeight="1" x14ac:dyDescent="0.25">
      <c r="A4" s="54" t="s">
        <v>159</v>
      </c>
      <c r="B4" s="53">
        <f>SUM(B5:B11)</f>
        <v>248702967.05000001</v>
      </c>
      <c r="C4" s="53">
        <f>SUM(C5:C11)</f>
        <v>0</v>
      </c>
    </row>
    <row r="5" spans="1:3" ht="11.25" customHeight="1" x14ac:dyDescent="0.25">
      <c r="A5" s="55" t="s">
        <v>161</v>
      </c>
      <c r="B5" s="56">
        <v>134537445.94</v>
      </c>
      <c r="C5" s="56">
        <v>0</v>
      </c>
    </row>
    <row r="6" spans="1:3" ht="11.25" customHeight="1" x14ac:dyDescent="0.25">
      <c r="A6" s="55" t="s">
        <v>163</v>
      </c>
      <c r="B6" s="56">
        <v>4159395.8</v>
      </c>
      <c r="C6" s="56">
        <v>0</v>
      </c>
    </row>
    <row r="7" spans="1:3" ht="11.25" customHeight="1" x14ac:dyDescent="0.25">
      <c r="A7" s="55" t="s">
        <v>165</v>
      </c>
      <c r="B7" s="56">
        <v>110006125.31</v>
      </c>
      <c r="C7" s="56">
        <v>0</v>
      </c>
    </row>
    <row r="8" spans="1:3" ht="11.25" customHeight="1" x14ac:dyDescent="0.25">
      <c r="A8" s="55" t="s">
        <v>167</v>
      </c>
      <c r="B8" s="56">
        <v>0</v>
      </c>
      <c r="C8" s="56">
        <v>0</v>
      </c>
    </row>
    <row r="9" spans="1:3" ht="11.25" customHeight="1" x14ac:dyDescent="0.25">
      <c r="A9" s="55" t="s">
        <v>169</v>
      </c>
      <c r="B9" s="56">
        <v>0</v>
      </c>
      <c r="C9" s="56">
        <v>0</v>
      </c>
    </row>
    <row r="10" spans="1:3" ht="11.25" customHeight="1" x14ac:dyDescent="0.25">
      <c r="A10" s="55" t="s">
        <v>171</v>
      </c>
      <c r="B10" s="56">
        <v>0</v>
      </c>
      <c r="C10" s="56">
        <v>0</v>
      </c>
    </row>
    <row r="11" spans="1:3" ht="11.25" customHeight="1" x14ac:dyDescent="0.25">
      <c r="A11" s="55" t="s">
        <v>173</v>
      </c>
      <c r="B11" s="56">
        <v>0</v>
      </c>
      <c r="C11" s="56">
        <v>0</v>
      </c>
    </row>
    <row r="12" spans="1:3" ht="11.25" customHeight="1" x14ac:dyDescent="0.25">
      <c r="A12" s="57"/>
      <c r="B12" s="56"/>
      <c r="C12" s="56"/>
    </row>
    <row r="13" spans="1:3" ht="11.25" customHeight="1" x14ac:dyDescent="0.25">
      <c r="A13" s="54" t="s">
        <v>178</v>
      </c>
      <c r="B13" s="53">
        <f>SUM(B14:B22)</f>
        <v>45700881.780000001</v>
      </c>
      <c r="C13" s="53">
        <f>SUM(C14:C22)</f>
        <v>456563414.75999999</v>
      </c>
    </row>
    <row r="14" spans="1:3" ht="11.25" customHeight="1" x14ac:dyDescent="0.25">
      <c r="A14" s="55" t="s">
        <v>179</v>
      </c>
      <c r="B14" s="56">
        <v>0</v>
      </c>
      <c r="C14" s="56">
        <v>0</v>
      </c>
    </row>
    <row r="15" spans="1:3" ht="11.25" customHeight="1" x14ac:dyDescent="0.25">
      <c r="A15" s="55" t="s">
        <v>181</v>
      </c>
      <c r="B15" s="56">
        <v>0</v>
      </c>
      <c r="C15" s="56">
        <v>0</v>
      </c>
    </row>
    <row r="16" spans="1:3" ht="11.25" customHeight="1" x14ac:dyDescent="0.25">
      <c r="A16" s="55" t="s">
        <v>183</v>
      </c>
      <c r="B16" s="56">
        <v>0</v>
      </c>
      <c r="C16" s="56">
        <v>379403527.31999999</v>
      </c>
    </row>
    <row r="17" spans="1:3" ht="11.25" customHeight="1" x14ac:dyDescent="0.25">
      <c r="A17" s="55" t="s">
        <v>185</v>
      </c>
      <c r="B17" s="56">
        <v>0</v>
      </c>
      <c r="C17" s="56">
        <v>77159887.439999998</v>
      </c>
    </row>
    <row r="18" spans="1:3" ht="11.25" customHeight="1" x14ac:dyDescent="0.25">
      <c r="A18" s="55" t="s">
        <v>187</v>
      </c>
      <c r="B18" s="56">
        <v>0</v>
      </c>
      <c r="C18" s="56">
        <v>0</v>
      </c>
    </row>
    <row r="19" spans="1:3" ht="11.25" customHeight="1" x14ac:dyDescent="0.25">
      <c r="A19" s="55" t="s">
        <v>189</v>
      </c>
      <c r="B19" s="56">
        <v>45700881.780000001</v>
      </c>
      <c r="C19" s="56">
        <v>0</v>
      </c>
    </row>
    <row r="20" spans="1:3" ht="11.25" customHeight="1" x14ac:dyDescent="0.25">
      <c r="A20" s="55" t="s">
        <v>191</v>
      </c>
      <c r="B20" s="56">
        <v>0</v>
      </c>
      <c r="C20" s="56">
        <v>0</v>
      </c>
    </row>
    <row r="21" spans="1:3" ht="11.25" customHeight="1" x14ac:dyDescent="0.25">
      <c r="A21" s="55" t="s">
        <v>193</v>
      </c>
      <c r="B21" s="56">
        <v>0</v>
      </c>
      <c r="C21" s="56">
        <v>0</v>
      </c>
    </row>
    <row r="22" spans="1:3" ht="11.25" customHeight="1" x14ac:dyDescent="0.25">
      <c r="A22" s="55" t="s">
        <v>194</v>
      </c>
      <c r="B22" s="56">
        <v>0</v>
      </c>
      <c r="C22" s="56">
        <v>0</v>
      </c>
    </row>
    <row r="23" spans="1:3" s="25" customFormat="1" ht="11.25" customHeight="1" x14ac:dyDescent="0.25">
      <c r="A23" s="58"/>
      <c r="B23" s="56"/>
      <c r="C23" s="56"/>
    </row>
    <row r="24" spans="1:3" s="25" customFormat="1" ht="11.25" customHeight="1" x14ac:dyDescent="0.25">
      <c r="A24" s="52" t="s">
        <v>158</v>
      </c>
      <c r="B24" s="53">
        <f>B25+B35</f>
        <v>1455264.7</v>
      </c>
      <c r="C24" s="53">
        <f>C25+C35</f>
        <v>19314885.73</v>
      </c>
    </row>
    <row r="25" spans="1:3" ht="11.25" customHeight="1" x14ac:dyDescent="0.25">
      <c r="A25" s="54" t="s">
        <v>160</v>
      </c>
      <c r="B25" s="53">
        <f>SUM(B26:B33)</f>
        <v>1455264.7</v>
      </c>
      <c r="C25" s="53">
        <f>SUM(C26:C33)</f>
        <v>10907939.17</v>
      </c>
    </row>
    <row r="26" spans="1:3" ht="11.25" customHeight="1" x14ac:dyDescent="0.25">
      <c r="A26" s="55" t="s">
        <v>162</v>
      </c>
      <c r="B26" s="56">
        <v>0</v>
      </c>
      <c r="C26" s="56">
        <v>9770132.9700000007</v>
      </c>
    </row>
    <row r="27" spans="1:3" ht="11.25" customHeight="1" x14ac:dyDescent="0.25">
      <c r="A27" s="55" t="s">
        <v>164</v>
      </c>
      <c r="B27" s="56">
        <v>0</v>
      </c>
      <c r="C27" s="56">
        <v>0</v>
      </c>
    </row>
    <row r="28" spans="1:3" ht="11.25" customHeight="1" x14ac:dyDescent="0.25">
      <c r="A28" s="55" t="s">
        <v>166</v>
      </c>
      <c r="B28" s="56">
        <v>445023.88</v>
      </c>
      <c r="C28" s="56">
        <v>0</v>
      </c>
    </row>
    <row r="29" spans="1:3" ht="11.25" customHeight="1" x14ac:dyDescent="0.25">
      <c r="A29" s="55" t="s">
        <v>168</v>
      </c>
      <c r="B29" s="56">
        <v>0</v>
      </c>
      <c r="C29" s="56">
        <v>0</v>
      </c>
    </row>
    <row r="30" spans="1:3" ht="11.25" customHeight="1" x14ac:dyDescent="0.25">
      <c r="A30" s="55" t="s">
        <v>170</v>
      </c>
      <c r="B30" s="56">
        <v>0</v>
      </c>
      <c r="C30" s="56">
        <v>0</v>
      </c>
    </row>
    <row r="31" spans="1:3" ht="11.25" customHeight="1" x14ac:dyDescent="0.25">
      <c r="A31" s="55" t="s">
        <v>172</v>
      </c>
      <c r="B31" s="56">
        <v>0</v>
      </c>
      <c r="C31" s="56">
        <v>0</v>
      </c>
    </row>
    <row r="32" spans="1:3" ht="11.25" customHeight="1" x14ac:dyDescent="0.25">
      <c r="A32" s="55" t="s">
        <v>174</v>
      </c>
      <c r="B32" s="56">
        <v>1010240.82</v>
      </c>
      <c r="C32" s="56">
        <v>0</v>
      </c>
    </row>
    <row r="33" spans="1:3" ht="11.25" customHeight="1" x14ac:dyDescent="0.25">
      <c r="A33" s="55" t="s">
        <v>175</v>
      </c>
      <c r="B33" s="56">
        <v>0</v>
      </c>
      <c r="C33" s="56">
        <v>1137806.2</v>
      </c>
    </row>
    <row r="34" spans="1:3" ht="11.25" customHeight="1" x14ac:dyDescent="0.25">
      <c r="A34" s="57"/>
      <c r="B34" s="56"/>
      <c r="C34" s="56"/>
    </row>
    <row r="35" spans="1:3" ht="11.25" customHeight="1" x14ac:dyDescent="0.25">
      <c r="A35" s="54" t="s">
        <v>180</v>
      </c>
      <c r="B35" s="53">
        <f>SUM(B36:B41)</f>
        <v>0</v>
      </c>
      <c r="C35" s="53">
        <f>SUM(C36:C41)</f>
        <v>8406946.5600000005</v>
      </c>
    </row>
    <row r="36" spans="1:3" ht="11.25" customHeight="1" x14ac:dyDescent="0.25">
      <c r="A36" s="55" t="s">
        <v>182</v>
      </c>
      <c r="B36" s="56">
        <v>0</v>
      </c>
      <c r="C36" s="56">
        <v>0</v>
      </c>
    </row>
    <row r="37" spans="1:3" ht="11.25" customHeight="1" x14ac:dyDescent="0.25">
      <c r="A37" s="55" t="s">
        <v>184</v>
      </c>
      <c r="B37" s="56">
        <v>0</v>
      </c>
      <c r="C37" s="56">
        <v>0</v>
      </c>
    </row>
    <row r="38" spans="1:3" ht="11.25" customHeight="1" x14ac:dyDescent="0.25">
      <c r="A38" s="55" t="s">
        <v>186</v>
      </c>
      <c r="B38" s="56">
        <v>0</v>
      </c>
      <c r="C38" s="56">
        <v>8406946.5600000005</v>
      </c>
    </row>
    <row r="39" spans="1:3" ht="11.25" customHeight="1" x14ac:dyDescent="0.25">
      <c r="A39" s="55" t="s">
        <v>188</v>
      </c>
      <c r="B39" s="56">
        <v>0</v>
      </c>
      <c r="C39" s="56">
        <v>0</v>
      </c>
    </row>
    <row r="40" spans="1:3" ht="11.25" customHeight="1" x14ac:dyDescent="0.25">
      <c r="A40" s="55" t="s">
        <v>190</v>
      </c>
      <c r="B40" s="56">
        <v>0</v>
      </c>
      <c r="C40" s="56">
        <v>0</v>
      </c>
    </row>
    <row r="41" spans="1:3" ht="11.25" customHeight="1" x14ac:dyDescent="0.25">
      <c r="A41" s="55" t="s">
        <v>192</v>
      </c>
      <c r="B41" s="56">
        <v>0</v>
      </c>
      <c r="C41" s="56">
        <v>0</v>
      </c>
    </row>
    <row r="42" spans="1:3" ht="11.25" customHeight="1" x14ac:dyDescent="0.25">
      <c r="A42" s="57"/>
      <c r="B42" s="56"/>
      <c r="C42" s="56"/>
    </row>
    <row r="43" spans="1:3" s="25" customFormat="1" ht="11.25" customHeight="1" x14ac:dyDescent="0.25">
      <c r="A43" s="52" t="s">
        <v>199</v>
      </c>
      <c r="B43" s="53">
        <f>B45+B50+B57</f>
        <v>314154530.69</v>
      </c>
      <c r="C43" s="53">
        <f>C45+C50+C57</f>
        <v>134135343.73</v>
      </c>
    </row>
    <row r="44" spans="1:3" s="25" customFormat="1" ht="11.25" customHeight="1" x14ac:dyDescent="0.25">
      <c r="A44" s="52"/>
      <c r="B44" s="56"/>
      <c r="C44" s="56"/>
    </row>
    <row r="45" spans="1:3" ht="11.25" customHeight="1" x14ac:dyDescent="0.25">
      <c r="A45" s="54" t="s">
        <v>200</v>
      </c>
      <c r="B45" s="53">
        <f>SUM(B46:B48)</f>
        <v>0</v>
      </c>
      <c r="C45" s="53">
        <f>SUM(C46:C48)</f>
        <v>6130.25</v>
      </c>
    </row>
    <row r="46" spans="1:3" ht="11.25" customHeight="1" x14ac:dyDescent="0.25">
      <c r="A46" s="55" t="s">
        <v>137</v>
      </c>
      <c r="B46" s="56">
        <v>0</v>
      </c>
      <c r="C46" s="56">
        <v>6130.25</v>
      </c>
    </row>
    <row r="47" spans="1:3" ht="11.25" customHeight="1" x14ac:dyDescent="0.25">
      <c r="A47" s="55" t="s">
        <v>201</v>
      </c>
      <c r="B47" s="56">
        <v>0</v>
      </c>
      <c r="C47" s="56">
        <v>0</v>
      </c>
    </row>
    <row r="48" spans="1:3" ht="11.25" customHeight="1" x14ac:dyDescent="0.25">
      <c r="A48" s="55" t="s">
        <v>202</v>
      </c>
      <c r="B48" s="56">
        <v>0</v>
      </c>
      <c r="C48" s="56">
        <v>0</v>
      </c>
    </row>
    <row r="49" spans="1:3" ht="11.25" customHeight="1" x14ac:dyDescent="0.25">
      <c r="A49" s="57"/>
      <c r="B49" s="56"/>
      <c r="C49" s="56"/>
    </row>
    <row r="50" spans="1:3" ht="11.25" customHeight="1" x14ac:dyDescent="0.25">
      <c r="A50" s="54" t="s">
        <v>203</v>
      </c>
      <c r="B50" s="53">
        <f>SUM(B51:B55)</f>
        <v>314154530.69</v>
      </c>
      <c r="C50" s="53">
        <f>SUM(C51:C55)</f>
        <v>134129213.48</v>
      </c>
    </row>
    <row r="51" spans="1:3" ht="11.25" customHeight="1" x14ac:dyDescent="0.25">
      <c r="A51" s="55" t="s">
        <v>204</v>
      </c>
      <c r="B51" s="56">
        <v>0</v>
      </c>
      <c r="C51" s="56">
        <v>134129213.48</v>
      </c>
    </row>
    <row r="52" spans="1:3" ht="11.25" customHeight="1" x14ac:dyDescent="0.25">
      <c r="A52" s="55" t="s">
        <v>205</v>
      </c>
      <c r="B52" s="56">
        <v>314154530.69</v>
      </c>
      <c r="C52" s="56">
        <v>0</v>
      </c>
    </row>
    <row r="53" spans="1:3" ht="11.25" customHeight="1" x14ac:dyDescent="0.25">
      <c r="A53" s="55" t="s">
        <v>206</v>
      </c>
      <c r="B53" s="56">
        <v>0</v>
      </c>
      <c r="C53" s="56">
        <v>0</v>
      </c>
    </row>
    <row r="54" spans="1:3" ht="11.25" customHeight="1" x14ac:dyDescent="0.25">
      <c r="A54" s="55" t="s">
        <v>207</v>
      </c>
      <c r="B54" s="56">
        <v>0</v>
      </c>
      <c r="C54" s="56">
        <v>0</v>
      </c>
    </row>
    <row r="55" spans="1:3" ht="11.25" customHeight="1" x14ac:dyDescent="0.25">
      <c r="A55" s="55" t="s">
        <v>208</v>
      </c>
      <c r="B55" s="56">
        <v>0</v>
      </c>
      <c r="C55" s="56">
        <v>0</v>
      </c>
    </row>
    <row r="56" spans="1:3" ht="11.25" customHeight="1" x14ac:dyDescent="0.25">
      <c r="A56" s="57"/>
      <c r="B56" s="56"/>
      <c r="C56" s="56"/>
    </row>
    <row r="57" spans="1:3" ht="11.25" customHeight="1" x14ac:dyDescent="0.25">
      <c r="A57" s="54" t="s">
        <v>209</v>
      </c>
      <c r="B57" s="53">
        <f>SUM(B58:B59)</f>
        <v>0</v>
      </c>
      <c r="C57" s="53">
        <f>SUM(C58:C59)</f>
        <v>0</v>
      </c>
    </row>
    <row r="58" spans="1:3" ht="11.25" customHeight="1" x14ac:dyDescent="0.25">
      <c r="A58" s="55" t="s">
        <v>210</v>
      </c>
      <c r="B58" s="56">
        <v>0</v>
      </c>
      <c r="C58" s="56">
        <v>0</v>
      </c>
    </row>
    <row r="59" spans="1:3" ht="11.25" customHeight="1" x14ac:dyDescent="0.25">
      <c r="A59" s="55" t="s">
        <v>211</v>
      </c>
      <c r="B59" s="56">
        <v>0</v>
      </c>
      <c r="C59" s="56">
        <v>0</v>
      </c>
    </row>
    <row r="60" spans="1:3" ht="11.25" customHeight="1" x14ac:dyDescent="0.25">
      <c r="A60" s="59"/>
      <c r="B60" s="56"/>
      <c r="C60" s="56"/>
    </row>
    <row r="62" spans="1:3" ht="27" customHeight="1" x14ac:dyDescent="0.25">
      <c r="A62" s="320" t="s">
        <v>156</v>
      </c>
      <c r="B62" s="321"/>
      <c r="C62" s="321"/>
    </row>
  </sheetData>
  <sheetProtection formatRows="0" autoFilter="0"/>
  <mergeCells count="2">
    <mergeCell ref="A1:C1"/>
    <mergeCell ref="A62:C62"/>
  </mergeCells>
  <pageMargins left="0.74803149606299213" right="0.74803149606299213" top="0.39370078740157483" bottom="0.39370078740157483" header="0" footer="0"/>
  <pageSetup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zoomScaleNormal="100" workbookViewId="0">
      <selection activeCell="D1" sqref="D1:V1048576"/>
    </sheetView>
  </sheetViews>
  <sheetFormatPr baseColWidth="10" defaultColWidth="9.28515625" defaultRowHeight="11.25" x14ac:dyDescent="0.2"/>
  <cols>
    <col min="1" max="1" width="68.28515625" style="60" customWidth="1"/>
    <col min="2" max="2" width="18.28515625" style="60" customWidth="1"/>
    <col min="3" max="3" width="20.140625" style="60" customWidth="1"/>
    <col min="4" max="16384" width="9.28515625" style="60"/>
  </cols>
  <sheetData>
    <row r="1" spans="1:3" ht="54.75" customHeight="1" x14ac:dyDescent="0.2">
      <c r="A1" s="311" t="s">
        <v>296</v>
      </c>
      <c r="B1" s="312"/>
      <c r="C1" s="313"/>
    </row>
    <row r="2" spans="1:3" ht="15" customHeight="1" x14ac:dyDescent="0.2">
      <c r="A2" s="61" t="s">
        <v>100</v>
      </c>
      <c r="B2" s="41">
        <v>2024</v>
      </c>
      <c r="C2" s="41">
        <v>2023</v>
      </c>
    </row>
    <row r="3" spans="1:3" ht="11.25" customHeight="1" x14ac:dyDescent="0.2">
      <c r="A3" s="52" t="s">
        <v>221</v>
      </c>
      <c r="B3" s="62"/>
      <c r="C3" s="62"/>
    </row>
    <row r="4" spans="1:3" ht="11.25" customHeight="1" x14ac:dyDescent="0.2">
      <c r="A4" s="54" t="s">
        <v>219</v>
      </c>
      <c r="B4" s="63">
        <f>SUM(B5:B14)</f>
        <v>1081917406.95</v>
      </c>
      <c r="C4" s="63">
        <f>SUM(C5:C14)</f>
        <v>1042217041.2</v>
      </c>
    </row>
    <row r="5" spans="1:3" ht="11.25" customHeight="1" x14ac:dyDescent="0.2">
      <c r="A5" s="55" t="s">
        <v>103</v>
      </c>
      <c r="B5" s="64">
        <v>136385965.88999999</v>
      </c>
      <c r="C5" s="64">
        <v>120312420.2</v>
      </c>
    </row>
    <row r="6" spans="1:3" ht="11.25" customHeight="1" x14ac:dyDescent="0.2">
      <c r="A6" s="55" t="s">
        <v>104</v>
      </c>
      <c r="B6" s="64">
        <v>0</v>
      </c>
      <c r="C6" s="64">
        <v>0</v>
      </c>
    </row>
    <row r="7" spans="1:3" ht="11.25" customHeight="1" x14ac:dyDescent="0.2">
      <c r="A7" s="55" t="s">
        <v>105</v>
      </c>
      <c r="B7" s="64">
        <v>0</v>
      </c>
      <c r="C7" s="64">
        <v>0</v>
      </c>
    </row>
    <row r="8" spans="1:3" ht="11.25" customHeight="1" x14ac:dyDescent="0.2">
      <c r="A8" s="55" t="s">
        <v>106</v>
      </c>
      <c r="B8" s="64">
        <v>64382832.520000003</v>
      </c>
      <c r="C8" s="64">
        <v>71613115.769999996</v>
      </c>
    </row>
    <row r="9" spans="1:3" ht="11.25" customHeight="1" x14ac:dyDescent="0.2">
      <c r="A9" s="55" t="s">
        <v>107</v>
      </c>
      <c r="B9" s="64">
        <v>22837861.550000001</v>
      </c>
      <c r="C9" s="64">
        <v>18560939.670000002</v>
      </c>
    </row>
    <row r="10" spans="1:3" ht="11.25" customHeight="1" x14ac:dyDescent="0.2">
      <c r="A10" s="55" t="s">
        <v>108</v>
      </c>
      <c r="B10" s="64">
        <v>17908368.91</v>
      </c>
      <c r="C10" s="64">
        <v>13458625.789999999</v>
      </c>
    </row>
    <row r="11" spans="1:3" ht="11.25" customHeight="1" x14ac:dyDescent="0.2">
      <c r="A11" s="55" t="s">
        <v>109</v>
      </c>
      <c r="B11" s="64">
        <v>0</v>
      </c>
      <c r="C11" s="64">
        <v>0</v>
      </c>
    </row>
    <row r="12" spans="1:3" ht="22.5" x14ac:dyDescent="0.2">
      <c r="A12" s="55" t="s">
        <v>111</v>
      </c>
      <c r="B12" s="64">
        <v>796515075.48000002</v>
      </c>
      <c r="C12" s="64">
        <v>786458426.83000004</v>
      </c>
    </row>
    <row r="13" spans="1:3" ht="11.25" customHeight="1" x14ac:dyDescent="0.2">
      <c r="A13" s="55" t="s">
        <v>112</v>
      </c>
      <c r="B13" s="64">
        <v>43887302.600000001</v>
      </c>
      <c r="C13" s="64">
        <v>31813512.940000001</v>
      </c>
    </row>
    <row r="14" spans="1:3" ht="11.25" customHeight="1" x14ac:dyDescent="0.2">
      <c r="A14" s="55" t="s">
        <v>222</v>
      </c>
      <c r="B14" s="64">
        <v>0</v>
      </c>
      <c r="C14" s="64">
        <v>0</v>
      </c>
    </row>
    <row r="15" spans="1:3" ht="11.25" customHeight="1" x14ac:dyDescent="0.2">
      <c r="A15" s="57"/>
      <c r="B15" s="36"/>
      <c r="C15" s="36"/>
    </row>
    <row r="16" spans="1:3" ht="11.25" customHeight="1" x14ac:dyDescent="0.2">
      <c r="A16" s="54" t="s">
        <v>220</v>
      </c>
      <c r="B16" s="63">
        <f>SUM(B17:B32)</f>
        <v>818903012.86000013</v>
      </c>
      <c r="C16" s="63">
        <f>SUM(C17:C32)</f>
        <v>632861972.37</v>
      </c>
    </row>
    <row r="17" spans="1:3" ht="11.25" customHeight="1" x14ac:dyDescent="0.2">
      <c r="A17" s="55" t="s">
        <v>122</v>
      </c>
      <c r="B17" s="64">
        <v>405420831.99000001</v>
      </c>
      <c r="C17" s="64">
        <v>348289405.22000003</v>
      </c>
    </row>
    <row r="18" spans="1:3" ht="11.25" customHeight="1" x14ac:dyDescent="0.2">
      <c r="A18" s="55" t="s">
        <v>123</v>
      </c>
      <c r="B18" s="64">
        <v>106608587.97</v>
      </c>
      <c r="C18" s="64">
        <v>65766776.170000002</v>
      </c>
    </row>
    <row r="19" spans="1:3" ht="11.25" customHeight="1" x14ac:dyDescent="0.2">
      <c r="A19" s="55" t="s">
        <v>124</v>
      </c>
      <c r="B19" s="64">
        <v>175338681.15000001</v>
      </c>
      <c r="C19" s="64">
        <v>118418110.26000001</v>
      </c>
    </row>
    <row r="20" spans="1:3" ht="11.25" customHeight="1" x14ac:dyDescent="0.2">
      <c r="A20" s="55" t="s">
        <v>126</v>
      </c>
      <c r="B20" s="64">
        <v>1121413.44</v>
      </c>
      <c r="C20" s="64">
        <v>3000000</v>
      </c>
    </row>
    <row r="21" spans="1:3" ht="11.25" customHeight="1" x14ac:dyDescent="0.2">
      <c r="A21" s="55" t="s">
        <v>223</v>
      </c>
      <c r="B21" s="64">
        <v>85461026.079999998</v>
      </c>
      <c r="C21" s="64">
        <v>71173388.870000005</v>
      </c>
    </row>
    <row r="22" spans="1:3" ht="11.25" customHeight="1" x14ac:dyDescent="0.2">
      <c r="A22" s="55" t="s">
        <v>128</v>
      </c>
      <c r="B22" s="64">
        <v>12599750</v>
      </c>
      <c r="C22" s="64">
        <v>9187480.3200000003</v>
      </c>
    </row>
    <row r="23" spans="1:3" ht="11.25" customHeight="1" x14ac:dyDescent="0.2">
      <c r="A23" s="55" t="s">
        <v>129</v>
      </c>
      <c r="B23" s="64">
        <v>32352722.23</v>
      </c>
      <c r="C23" s="64">
        <v>17026811.530000001</v>
      </c>
    </row>
    <row r="24" spans="1:3" ht="11.25" customHeight="1" x14ac:dyDescent="0.2">
      <c r="A24" s="55" t="s">
        <v>130</v>
      </c>
      <c r="B24" s="64">
        <v>0</v>
      </c>
      <c r="C24" s="64">
        <v>0</v>
      </c>
    </row>
    <row r="25" spans="1:3" ht="11.25" customHeight="1" x14ac:dyDescent="0.2">
      <c r="A25" s="55" t="s">
        <v>131</v>
      </c>
      <c r="B25" s="64">
        <v>0</v>
      </c>
      <c r="C25" s="64">
        <v>0</v>
      </c>
    </row>
    <row r="26" spans="1:3" ht="11.25" customHeight="1" x14ac:dyDescent="0.2">
      <c r="A26" s="55" t="s">
        <v>132</v>
      </c>
      <c r="B26" s="64">
        <v>0</v>
      </c>
      <c r="C26" s="64">
        <v>0</v>
      </c>
    </row>
    <row r="27" spans="1:3" ht="11.25" customHeight="1" x14ac:dyDescent="0.2">
      <c r="A27" s="55" t="s">
        <v>133</v>
      </c>
      <c r="B27" s="64">
        <v>0</v>
      </c>
      <c r="C27" s="64">
        <v>0</v>
      </c>
    </row>
    <row r="28" spans="1:3" ht="11.25" customHeight="1" x14ac:dyDescent="0.2">
      <c r="A28" s="55" t="s">
        <v>134</v>
      </c>
      <c r="B28" s="64">
        <v>0</v>
      </c>
      <c r="C28" s="64">
        <v>0</v>
      </c>
    </row>
    <row r="29" spans="1:3" ht="11.25" customHeight="1" x14ac:dyDescent="0.2">
      <c r="A29" s="55" t="s">
        <v>136</v>
      </c>
      <c r="B29" s="64">
        <v>0</v>
      </c>
      <c r="C29" s="64">
        <v>0</v>
      </c>
    </row>
    <row r="30" spans="1:3" ht="11.25" customHeight="1" x14ac:dyDescent="0.2">
      <c r="A30" s="55" t="s">
        <v>137</v>
      </c>
      <c r="B30" s="64">
        <v>0</v>
      </c>
      <c r="C30" s="64">
        <v>0</v>
      </c>
    </row>
    <row r="31" spans="1:3" ht="11.25" customHeight="1" x14ac:dyDescent="0.2">
      <c r="A31" s="55" t="s">
        <v>138</v>
      </c>
      <c r="B31" s="64">
        <v>0</v>
      </c>
      <c r="C31" s="64">
        <v>0</v>
      </c>
    </row>
    <row r="32" spans="1:3" ht="11.25" customHeight="1" x14ac:dyDescent="0.2">
      <c r="A32" s="55" t="s">
        <v>224</v>
      </c>
      <c r="B32" s="64">
        <v>0</v>
      </c>
      <c r="C32" s="64">
        <v>0</v>
      </c>
    </row>
    <row r="33" spans="1:3" ht="11.25" customHeight="1" x14ac:dyDescent="0.2">
      <c r="A33" s="52" t="s">
        <v>225</v>
      </c>
      <c r="B33" s="63">
        <f>B4-B16</f>
        <v>263014394.08999991</v>
      </c>
      <c r="C33" s="63">
        <f>C4-C16</f>
        <v>409355068.83000004</v>
      </c>
    </row>
    <row r="34" spans="1:3" ht="11.25" customHeight="1" x14ac:dyDescent="0.2">
      <c r="A34" s="65"/>
      <c r="B34" s="36"/>
      <c r="C34" s="36"/>
    </row>
    <row r="35" spans="1:3" ht="11.25" customHeight="1" x14ac:dyDescent="0.2">
      <c r="A35" s="52" t="s">
        <v>226</v>
      </c>
      <c r="B35" s="36"/>
      <c r="C35" s="36"/>
    </row>
    <row r="36" spans="1:3" ht="11.25" customHeight="1" x14ac:dyDescent="0.2">
      <c r="A36" s="54" t="s">
        <v>219</v>
      </c>
      <c r="B36" s="63">
        <f>SUM(B37:B39)</f>
        <v>0</v>
      </c>
      <c r="C36" s="63">
        <f>SUM(C37:C39)</f>
        <v>28886</v>
      </c>
    </row>
    <row r="37" spans="1:3" ht="11.25" customHeight="1" x14ac:dyDescent="0.2">
      <c r="A37" s="55" t="s">
        <v>183</v>
      </c>
      <c r="B37" s="64">
        <v>0</v>
      </c>
      <c r="C37" s="64">
        <v>28886</v>
      </c>
    </row>
    <row r="38" spans="1:3" ht="11.25" customHeight="1" x14ac:dyDescent="0.2">
      <c r="A38" s="55" t="s">
        <v>185</v>
      </c>
      <c r="B38" s="64">
        <v>0</v>
      </c>
      <c r="C38" s="64">
        <v>0</v>
      </c>
    </row>
    <row r="39" spans="1:3" ht="11.25" customHeight="1" x14ac:dyDescent="0.2">
      <c r="A39" s="55" t="s">
        <v>227</v>
      </c>
      <c r="B39" s="64">
        <v>0</v>
      </c>
      <c r="C39" s="64">
        <v>0</v>
      </c>
    </row>
    <row r="40" spans="1:3" ht="11.25" customHeight="1" x14ac:dyDescent="0.2">
      <c r="A40" s="57"/>
      <c r="B40" s="36"/>
      <c r="C40" s="36"/>
    </row>
    <row r="41" spans="1:3" ht="11.25" customHeight="1" x14ac:dyDescent="0.2">
      <c r="A41" s="54" t="s">
        <v>220</v>
      </c>
      <c r="B41" s="63">
        <f>SUM(B42:B44)</f>
        <v>452433010.60000002</v>
      </c>
      <c r="C41" s="63">
        <f>SUM(C42:C44)</f>
        <v>160621637.19999999</v>
      </c>
    </row>
    <row r="42" spans="1:3" ht="11.25" customHeight="1" x14ac:dyDescent="0.2">
      <c r="A42" s="55" t="s">
        <v>183</v>
      </c>
      <c r="B42" s="64">
        <v>379403527.31999999</v>
      </c>
      <c r="C42" s="64">
        <v>148150186.38999999</v>
      </c>
    </row>
    <row r="43" spans="1:3" ht="11.25" customHeight="1" x14ac:dyDescent="0.2">
      <c r="A43" s="55" t="s">
        <v>185</v>
      </c>
      <c r="B43" s="64">
        <v>73029483.280000001</v>
      </c>
      <c r="C43" s="64">
        <v>12471450.810000001</v>
      </c>
    </row>
    <row r="44" spans="1:3" ht="11.25" customHeight="1" x14ac:dyDescent="0.2">
      <c r="A44" s="55" t="s">
        <v>228</v>
      </c>
      <c r="B44" s="64">
        <v>0</v>
      </c>
      <c r="C44" s="64">
        <v>0</v>
      </c>
    </row>
    <row r="45" spans="1:3" ht="11.25" customHeight="1" x14ac:dyDescent="0.2">
      <c r="A45" s="52" t="s">
        <v>229</v>
      </c>
      <c r="B45" s="63">
        <f>B36-B41</f>
        <v>-452433010.60000002</v>
      </c>
      <c r="C45" s="63">
        <f>C36-C41</f>
        <v>-160592751.19999999</v>
      </c>
    </row>
    <row r="46" spans="1:3" ht="11.25" customHeight="1" x14ac:dyDescent="0.2">
      <c r="A46" s="65"/>
      <c r="B46" s="36"/>
      <c r="C46" s="36"/>
    </row>
    <row r="47" spans="1:3" ht="11.25" customHeight="1" x14ac:dyDescent="0.2">
      <c r="A47" s="52" t="s">
        <v>230</v>
      </c>
      <c r="B47" s="36"/>
      <c r="C47" s="36"/>
    </row>
    <row r="48" spans="1:3" ht="11.25" customHeight="1" x14ac:dyDescent="0.2">
      <c r="A48" s="54" t="s">
        <v>219</v>
      </c>
      <c r="B48" s="63">
        <f>SUM(B49+B52)</f>
        <v>69325863.310000002</v>
      </c>
      <c r="C48" s="63">
        <f>SUM(C49+C52)</f>
        <v>0</v>
      </c>
    </row>
    <row r="49" spans="1:3" ht="11.25" customHeight="1" x14ac:dyDescent="0.2">
      <c r="A49" s="55" t="s">
        <v>231</v>
      </c>
      <c r="B49" s="64">
        <f>B50+B51</f>
        <v>0</v>
      </c>
      <c r="C49" s="64">
        <f>C50+C51</f>
        <v>0</v>
      </c>
    </row>
    <row r="50" spans="1:3" ht="11.25" customHeight="1" x14ac:dyDescent="0.2">
      <c r="A50" s="55" t="s">
        <v>232</v>
      </c>
      <c r="B50" s="64">
        <v>0</v>
      </c>
      <c r="C50" s="64">
        <v>0</v>
      </c>
    </row>
    <row r="51" spans="1:3" ht="11.25" customHeight="1" x14ac:dyDescent="0.2">
      <c r="A51" s="55" t="s">
        <v>233</v>
      </c>
      <c r="B51" s="64">
        <v>0</v>
      </c>
      <c r="C51" s="64">
        <v>0</v>
      </c>
    </row>
    <row r="52" spans="1:3" ht="11.25" customHeight="1" x14ac:dyDescent="0.2">
      <c r="A52" s="55" t="s">
        <v>234</v>
      </c>
      <c r="B52" s="64">
        <v>69325863.310000002</v>
      </c>
      <c r="C52" s="64">
        <v>0</v>
      </c>
    </row>
    <row r="53" spans="1:3" ht="11.25" customHeight="1" x14ac:dyDescent="0.2">
      <c r="A53" s="57"/>
      <c r="B53" s="36"/>
      <c r="C53" s="36"/>
    </row>
    <row r="54" spans="1:3" ht="11.25" customHeight="1" x14ac:dyDescent="0.2">
      <c r="A54" s="54" t="s">
        <v>220</v>
      </c>
      <c r="B54" s="63">
        <f>SUM(B55+B58)</f>
        <v>14444692.74</v>
      </c>
      <c r="C54" s="63">
        <f>SUM(C55+C58)</f>
        <v>166527983.44</v>
      </c>
    </row>
    <row r="55" spans="1:3" ht="11.25" customHeight="1" x14ac:dyDescent="0.2">
      <c r="A55" s="55" t="s">
        <v>235</v>
      </c>
      <c r="B55" s="64">
        <f>SUM(B56+B57)</f>
        <v>14444692.74</v>
      </c>
      <c r="C55" s="64">
        <f>SUM(C56+C57)</f>
        <v>16328214.01</v>
      </c>
    </row>
    <row r="56" spans="1:3" ht="11.25" customHeight="1" x14ac:dyDescent="0.2">
      <c r="A56" s="55" t="s">
        <v>232</v>
      </c>
      <c r="B56" s="64">
        <v>14444692.74</v>
      </c>
      <c r="C56" s="64">
        <v>16328214.01</v>
      </c>
    </row>
    <row r="57" spans="1:3" ht="11.25" customHeight="1" x14ac:dyDescent="0.2">
      <c r="A57" s="55" t="s">
        <v>233</v>
      </c>
      <c r="B57" s="64">
        <v>0</v>
      </c>
      <c r="C57" s="64">
        <v>0</v>
      </c>
    </row>
    <row r="58" spans="1:3" ht="11.25" customHeight="1" x14ac:dyDescent="0.2">
      <c r="A58" s="55" t="s">
        <v>236</v>
      </c>
      <c r="B58" s="64">
        <v>0</v>
      </c>
      <c r="C58" s="64">
        <v>150199769.43000001</v>
      </c>
    </row>
    <row r="59" spans="1:3" ht="11.25" customHeight="1" x14ac:dyDescent="0.2">
      <c r="A59" s="52" t="s">
        <v>237</v>
      </c>
      <c r="B59" s="63">
        <f>B48-B54</f>
        <v>54881170.57</v>
      </c>
      <c r="C59" s="63">
        <f>C48-C54</f>
        <v>-166527983.44</v>
      </c>
    </row>
    <row r="60" spans="1:3" ht="11.25" customHeight="1" x14ac:dyDescent="0.2">
      <c r="A60" s="65"/>
      <c r="B60" s="36"/>
      <c r="C60" s="36"/>
    </row>
    <row r="61" spans="1:3" ht="11.25" customHeight="1" x14ac:dyDescent="0.2">
      <c r="A61" s="52" t="s">
        <v>238</v>
      </c>
      <c r="B61" s="63">
        <f>B59+B45+B33</f>
        <v>-134537445.94000012</v>
      </c>
      <c r="C61" s="63">
        <f>C59+C45+C33</f>
        <v>82234334.190000057</v>
      </c>
    </row>
    <row r="62" spans="1:3" ht="11.25" customHeight="1" x14ac:dyDescent="0.2">
      <c r="A62" s="65"/>
      <c r="B62" s="36"/>
      <c r="C62" s="36"/>
    </row>
    <row r="63" spans="1:3" ht="11.25" customHeight="1" x14ac:dyDescent="0.2">
      <c r="A63" s="52" t="s">
        <v>239</v>
      </c>
      <c r="B63" s="63">
        <v>383644526.98000002</v>
      </c>
      <c r="C63" s="63">
        <v>301410192.79000002</v>
      </c>
    </row>
    <row r="64" spans="1:3" ht="11.25" customHeight="1" x14ac:dyDescent="0.2">
      <c r="A64" s="65"/>
      <c r="B64" s="36"/>
      <c r="C64" s="36"/>
    </row>
    <row r="65" spans="1:3" ht="11.25" customHeight="1" x14ac:dyDescent="0.2">
      <c r="A65" s="52" t="s">
        <v>240</v>
      </c>
      <c r="B65" s="63">
        <v>249107081.03999999</v>
      </c>
      <c r="C65" s="63">
        <v>383644526.98000002</v>
      </c>
    </row>
    <row r="66" spans="1:3" ht="11.25" customHeight="1" x14ac:dyDescent="0.2">
      <c r="A66" s="58"/>
      <c r="B66" s="66"/>
      <c r="C66" s="67"/>
    </row>
    <row r="67" spans="1:3" ht="28.5" customHeight="1" x14ac:dyDescent="0.2">
      <c r="A67" s="320" t="s">
        <v>156</v>
      </c>
      <c r="B67" s="322"/>
      <c r="C67" s="322"/>
    </row>
    <row r="68" spans="1:3" ht="27.75" customHeight="1" x14ac:dyDescent="0.2"/>
  </sheetData>
  <sheetProtection formatCells="0" formatColumns="0" formatRows="0" autoFilter="0"/>
  <mergeCells count="2">
    <mergeCell ref="A1:C1"/>
    <mergeCell ref="A67:C67"/>
  </mergeCells>
  <pageMargins left="0.31496062992125984" right="0.11811023622047245" top="0.35433070866141736" bottom="0.55118110236220474" header="0.31496062992125984" footer="0.31496062992125984"/>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58.5" customHeight="1" x14ac:dyDescent="0.2">
      <c r="A1" s="311" t="s">
        <v>297</v>
      </c>
      <c r="B1" s="312"/>
      <c r="C1" s="312"/>
      <c r="D1" s="312"/>
      <c r="E1" s="312"/>
      <c r="F1" s="313"/>
    </row>
    <row r="2" spans="1:6" ht="22.5" x14ac:dyDescent="0.2">
      <c r="A2" s="41" t="s">
        <v>100</v>
      </c>
      <c r="B2" s="69" t="s">
        <v>241</v>
      </c>
      <c r="C2" s="69" t="s">
        <v>242</v>
      </c>
      <c r="D2" s="69" t="s">
        <v>243</v>
      </c>
      <c r="E2" s="69" t="s">
        <v>244</v>
      </c>
      <c r="F2" s="69" t="s">
        <v>245</v>
      </c>
    </row>
    <row r="3" spans="1:6" x14ac:dyDescent="0.2">
      <c r="A3" s="70" t="s">
        <v>157</v>
      </c>
      <c r="B3" s="63">
        <f>B4+B12</f>
        <v>2766005107.29</v>
      </c>
      <c r="C3" s="63">
        <f t="shared" ref="C3:F3" si="0">C4+C12</f>
        <v>7246390754.3099995</v>
      </c>
      <c r="D3" s="63">
        <f t="shared" si="0"/>
        <v>7084231188.3800011</v>
      </c>
      <c r="E3" s="63">
        <f t="shared" si="0"/>
        <v>2928164673.2199993</v>
      </c>
      <c r="F3" s="63">
        <f t="shared" si="0"/>
        <v>162159565.92999995</v>
      </c>
    </row>
    <row r="4" spans="1:6" x14ac:dyDescent="0.2">
      <c r="A4" s="71" t="s">
        <v>159</v>
      </c>
      <c r="B4" s="63">
        <f>SUM(B5:B11)</f>
        <v>552573157.80999994</v>
      </c>
      <c r="C4" s="63">
        <f>SUM(C5:C11)</f>
        <v>6021799212.3899994</v>
      </c>
      <c r="D4" s="63">
        <f>SUM(D5:D11)</f>
        <v>6270502179.4400005</v>
      </c>
      <c r="E4" s="63">
        <f>SUM(E5:E11)</f>
        <v>303870190.75999999</v>
      </c>
      <c r="F4" s="63">
        <f>SUM(F5:F11)</f>
        <v>-248702967.05000001</v>
      </c>
    </row>
    <row r="5" spans="1:6" x14ac:dyDescent="0.2">
      <c r="A5" s="72" t="s">
        <v>161</v>
      </c>
      <c r="B5" s="64">
        <v>383644526.98000002</v>
      </c>
      <c r="C5" s="64">
        <v>3011654246.21</v>
      </c>
      <c r="D5" s="64">
        <v>3146191692.1500001</v>
      </c>
      <c r="E5" s="64">
        <f>B5+C5-D5</f>
        <v>249107081.03999996</v>
      </c>
      <c r="F5" s="64">
        <f t="shared" ref="F5:F11" si="1">E5-B5</f>
        <v>-134537445.94000006</v>
      </c>
    </row>
    <row r="6" spans="1:6" x14ac:dyDescent="0.2">
      <c r="A6" s="72" t="s">
        <v>163</v>
      </c>
      <c r="B6" s="64">
        <v>18027335.010000002</v>
      </c>
      <c r="C6" s="64">
        <v>2906975330.2399998</v>
      </c>
      <c r="D6" s="64">
        <v>2911134726.04</v>
      </c>
      <c r="E6" s="64">
        <f t="shared" ref="E6:E11" si="2">B6+C6-D6</f>
        <v>13867939.210000038</v>
      </c>
      <c r="F6" s="64">
        <f t="shared" si="1"/>
        <v>-4159395.7999999635</v>
      </c>
    </row>
    <row r="7" spans="1:6" x14ac:dyDescent="0.2">
      <c r="A7" s="72" t="s">
        <v>165</v>
      </c>
      <c r="B7" s="64">
        <v>150918275.81999999</v>
      </c>
      <c r="C7" s="64">
        <v>103169635.94</v>
      </c>
      <c r="D7" s="64">
        <v>213175761.25</v>
      </c>
      <c r="E7" s="64">
        <f t="shared" si="2"/>
        <v>40912150.50999999</v>
      </c>
      <c r="F7" s="64">
        <f t="shared" si="1"/>
        <v>-110006125.31</v>
      </c>
    </row>
    <row r="8" spans="1:6" x14ac:dyDescent="0.2">
      <c r="A8" s="72" t="s">
        <v>167</v>
      </c>
      <c r="B8" s="64">
        <v>0</v>
      </c>
      <c r="C8" s="64">
        <v>0</v>
      </c>
      <c r="D8" s="64">
        <v>0</v>
      </c>
      <c r="E8" s="64">
        <f t="shared" si="2"/>
        <v>0</v>
      </c>
      <c r="F8" s="64">
        <f t="shared" si="1"/>
        <v>0</v>
      </c>
    </row>
    <row r="9" spans="1:6" x14ac:dyDescent="0.2">
      <c r="A9" s="72" t="s">
        <v>169</v>
      </c>
      <c r="B9" s="64">
        <v>0</v>
      </c>
      <c r="C9" s="64">
        <v>0</v>
      </c>
      <c r="D9" s="64">
        <v>0</v>
      </c>
      <c r="E9" s="64">
        <f t="shared" si="2"/>
        <v>0</v>
      </c>
      <c r="F9" s="64">
        <f t="shared" si="1"/>
        <v>0</v>
      </c>
    </row>
    <row r="10" spans="1:6" x14ac:dyDescent="0.2">
      <c r="A10" s="72" t="s">
        <v>171</v>
      </c>
      <c r="B10" s="64">
        <v>0</v>
      </c>
      <c r="C10" s="64">
        <v>0</v>
      </c>
      <c r="D10" s="64">
        <v>0</v>
      </c>
      <c r="E10" s="64">
        <f t="shared" si="2"/>
        <v>0</v>
      </c>
      <c r="F10" s="64">
        <f t="shared" si="1"/>
        <v>0</v>
      </c>
    </row>
    <row r="11" spans="1:6" x14ac:dyDescent="0.2">
      <c r="A11" s="72" t="s">
        <v>173</v>
      </c>
      <c r="B11" s="64">
        <v>-16980</v>
      </c>
      <c r="C11" s="64">
        <v>0</v>
      </c>
      <c r="D11" s="64">
        <v>0</v>
      </c>
      <c r="E11" s="64">
        <f t="shared" si="2"/>
        <v>-16980</v>
      </c>
      <c r="F11" s="64">
        <f t="shared" si="1"/>
        <v>0</v>
      </c>
    </row>
    <row r="12" spans="1:6" x14ac:dyDescent="0.2">
      <c r="A12" s="71" t="s">
        <v>178</v>
      </c>
      <c r="B12" s="63">
        <f>SUM(B13:B21)</f>
        <v>2213431949.48</v>
      </c>
      <c r="C12" s="63">
        <f>SUM(C13:C21)</f>
        <v>1224591541.9200001</v>
      </c>
      <c r="D12" s="63">
        <f>SUM(D13:D21)</f>
        <v>813729008.94000006</v>
      </c>
      <c r="E12" s="63">
        <f>SUM(E13:E21)</f>
        <v>2624294482.4599996</v>
      </c>
      <c r="F12" s="63">
        <f>SUM(F13:F21)</f>
        <v>410862532.97999996</v>
      </c>
    </row>
    <row r="13" spans="1:6" x14ac:dyDescent="0.2">
      <c r="A13" s="72" t="s">
        <v>179</v>
      </c>
      <c r="B13" s="64">
        <v>4729855.74</v>
      </c>
      <c r="C13" s="64">
        <v>0</v>
      </c>
      <c r="D13" s="64">
        <v>0</v>
      </c>
      <c r="E13" s="64">
        <f>B13+C13-D13</f>
        <v>4729855.74</v>
      </c>
      <c r="F13" s="64">
        <f t="shared" ref="F13:F21" si="3">E13-B13</f>
        <v>0</v>
      </c>
    </row>
    <row r="14" spans="1:6" x14ac:dyDescent="0.2">
      <c r="A14" s="72" t="s">
        <v>181</v>
      </c>
      <c r="B14" s="73">
        <v>0</v>
      </c>
      <c r="C14" s="73">
        <v>0</v>
      </c>
      <c r="D14" s="73">
        <v>0</v>
      </c>
      <c r="E14" s="73">
        <f t="shared" ref="E14:E21" si="4">B14+C14-D14</f>
        <v>0</v>
      </c>
      <c r="F14" s="73">
        <f t="shared" si="3"/>
        <v>0</v>
      </c>
    </row>
    <row r="15" spans="1:6" x14ac:dyDescent="0.2">
      <c r="A15" s="72" t="s">
        <v>183</v>
      </c>
      <c r="B15" s="73">
        <v>2067496518.8399999</v>
      </c>
      <c r="C15" s="73">
        <v>1057665785.79</v>
      </c>
      <c r="D15" s="73">
        <v>678262258.47000003</v>
      </c>
      <c r="E15" s="73">
        <f t="shared" si="4"/>
        <v>2446900046.1599998</v>
      </c>
      <c r="F15" s="73">
        <f t="shared" si="3"/>
        <v>379403527.31999993</v>
      </c>
    </row>
    <row r="16" spans="1:6" x14ac:dyDescent="0.2">
      <c r="A16" s="72" t="s">
        <v>185</v>
      </c>
      <c r="B16" s="64">
        <v>397594032.38999999</v>
      </c>
      <c r="C16" s="64">
        <v>166925756.13</v>
      </c>
      <c r="D16" s="64">
        <v>89765868.689999998</v>
      </c>
      <c r="E16" s="64">
        <f t="shared" si="4"/>
        <v>474753919.82999998</v>
      </c>
      <c r="F16" s="64">
        <f t="shared" si="3"/>
        <v>77159887.439999998</v>
      </c>
    </row>
    <row r="17" spans="1:6" x14ac:dyDescent="0.2">
      <c r="A17" s="72" t="s">
        <v>187</v>
      </c>
      <c r="B17" s="64">
        <v>13335260.560000001</v>
      </c>
      <c r="C17" s="64">
        <v>0</v>
      </c>
      <c r="D17" s="64">
        <v>0</v>
      </c>
      <c r="E17" s="64">
        <f t="shared" si="4"/>
        <v>13335260.560000001</v>
      </c>
      <c r="F17" s="64">
        <f t="shared" si="3"/>
        <v>0</v>
      </c>
    </row>
    <row r="18" spans="1:6" x14ac:dyDescent="0.2">
      <c r="A18" s="72" t="s">
        <v>189</v>
      </c>
      <c r="B18" s="64">
        <v>-270955964.02999997</v>
      </c>
      <c r="C18" s="64">
        <v>0</v>
      </c>
      <c r="D18" s="64">
        <v>45700881.780000001</v>
      </c>
      <c r="E18" s="64">
        <f t="shared" si="4"/>
        <v>-316656845.80999994</v>
      </c>
      <c r="F18" s="64">
        <f t="shared" si="3"/>
        <v>-45700881.779999971</v>
      </c>
    </row>
    <row r="19" spans="1:6" x14ac:dyDescent="0.2">
      <c r="A19" s="72" t="s">
        <v>191</v>
      </c>
      <c r="B19" s="64">
        <v>1232245.98</v>
      </c>
      <c r="C19" s="64">
        <v>0</v>
      </c>
      <c r="D19" s="64">
        <v>0</v>
      </c>
      <c r="E19" s="64">
        <f t="shared" si="4"/>
        <v>1232245.98</v>
      </c>
      <c r="F19" s="64">
        <f t="shared" si="3"/>
        <v>0</v>
      </c>
    </row>
    <row r="20" spans="1:6" x14ac:dyDescent="0.2">
      <c r="A20" s="72" t="s">
        <v>193</v>
      </c>
      <c r="B20" s="64">
        <v>0</v>
      </c>
      <c r="C20" s="64">
        <v>0</v>
      </c>
      <c r="D20" s="64">
        <v>0</v>
      </c>
      <c r="E20" s="64">
        <f t="shared" si="4"/>
        <v>0</v>
      </c>
      <c r="F20" s="64">
        <f t="shared" si="3"/>
        <v>0</v>
      </c>
    </row>
    <row r="21" spans="1:6" x14ac:dyDescent="0.2">
      <c r="A21" s="72" t="s">
        <v>194</v>
      </c>
      <c r="B21" s="64">
        <v>0</v>
      </c>
      <c r="C21" s="64">
        <v>0</v>
      </c>
      <c r="D21" s="64">
        <v>0</v>
      </c>
      <c r="E21" s="64">
        <f t="shared" si="4"/>
        <v>0</v>
      </c>
      <c r="F21" s="64">
        <f t="shared" si="3"/>
        <v>0</v>
      </c>
    </row>
    <row r="23" spans="1:6" ht="12.75" x14ac:dyDescent="0.2">
      <c r="A23" s="21" t="s">
        <v>156</v>
      </c>
    </row>
  </sheetData>
  <sheetProtection formatCells="0" formatColumns="0" formatRows="0" autoFilter="0"/>
  <mergeCells count="1">
    <mergeCell ref="A1:F1"/>
  </mergeCells>
  <pageMargins left="0.70866141732283472" right="0.51181102362204722" top="0.55118110236220474" bottom="0.55118110236220474"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zoomScaleNormal="100" workbookViewId="0">
      <selection activeCell="J20" sqref="J20"/>
    </sheetView>
  </sheetViews>
  <sheetFormatPr baseColWidth="10" defaultColWidth="9.28515625" defaultRowHeight="11.25" x14ac:dyDescent="0.2"/>
  <cols>
    <col min="1" max="1" width="35.28515625" style="85" customWidth="1"/>
    <col min="2" max="2" width="14.140625" style="86" customWidth="1"/>
    <col min="3" max="3" width="14.28515625" style="86" customWidth="1"/>
    <col min="4" max="4" width="12.28515625" style="86" customWidth="1"/>
    <col min="5" max="5" width="14" style="86" customWidth="1"/>
    <col min="6" max="16384" width="9.28515625" style="60"/>
  </cols>
  <sheetData>
    <row r="1" spans="1:5" ht="56.25" customHeight="1" x14ac:dyDescent="0.2">
      <c r="A1" s="311" t="s">
        <v>298</v>
      </c>
      <c r="B1" s="312"/>
      <c r="C1" s="312"/>
      <c r="D1" s="312"/>
      <c r="E1" s="313"/>
    </row>
    <row r="2" spans="1:5" ht="35.1" customHeight="1" x14ac:dyDescent="0.2">
      <c r="A2" s="41" t="s">
        <v>246</v>
      </c>
      <c r="B2" s="69" t="s">
        <v>247</v>
      </c>
      <c r="C2" s="69" t="s">
        <v>248</v>
      </c>
      <c r="D2" s="69" t="s">
        <v>249</v>
      </c>
      <c r="E2" s="69" t="s">
        <v>250</v>
      </c>
    </row>
    <row r="3" spans="1:5" s="76" customFormat="1" ht="11.25" customHeight="1" x14ac:dyDescent="0.2">
      <c r="A3" s="74" t="s">
        <v>251</v>
      </c>
      <c r="B3" s="36"/>
      <c r="C3" s="36"/>
      <c r="D3" s="75">
        <f>D16+D30</f>
        <v>57884513.32</v>
      </c>
      <c r="E3" s="75">
        <f>E16+E30</f>
        <v>49922590.640000001</v>
      </c>
    </row>
    <row r="4" spans="1:5" ht="11.25" customHeight="1" x14ac:dyDescent="0.2">
      <c r="A4" s="77" t="s">
        <v>252</v>
      </c>
      <c r="B4" s="36"/>
      <c r="C4" s="36"/>
      <c r="D4" s="36"/>
      <c r="E4" s="36"/>
    </row>
    <row r="5" spans="1:5" ht="11.25" customHeight="1" x14ac:dyDescent="0.2">
      <c r="A5" s="78" t="s">
        <v>253</v>
      </c>
      <c r="B5" s="36"/>
      <c r="C5" s="36"/>
      <c r="D5" s="63">
        <f>SUM(D6:D8)</f>
        <v>904098.49</v>
      </c>
      <c r="E5" s="63">
        <f>SUM(E6:E8)</f>
        <v>1349122.37</v>
      </c>
    </row>
    <row r="6" spans="1:5" ht="11.25" customHeight="1" x14ac:dyDescent="0.2">
      <c r="A6" s="79" t="s">
        <v>254</v>
      </c>
      <c r="B6" s="36"/>
      <c r="C6" s="36"/>
      <c r="D6" s="64">
        <v>904098.49</v>
      </c>
      <c r="E6" s="64">
        <v>1349122.37</v>
      </c>
    </row>
    <row r="7" spans="1:5" ht="11.25" customHeight="1" x14ac:dyDescent="0.2">
      <c r="A7" s="79" t="s">
        <v>255</v>
      </c>
      <c r="B7" s="36"/>
      <c r="C7" s="36"/>
      <c r="D7" s="64">
        <v>0</v>
      </c>
      <c r="E7" s="64">
        <v>0</v>
      </c>
    </row>
    <row r="8" spans="1:5" ht="11.25" customHeight="1" x14ac:dyDescent="0.2">
      <c r="A8" s="79" t="s">
        <v>256</v>
      </c>
      <c r="B8" s="36"/>
      <c r="C8" s="36"/>
      <c r="D8" s="64">
        <v>0</v>
      </c>
      <c r="E8" s="64">
        <v>0</v>
      </c>
    </row>
    <row r="9" spans="1:5" ht="11.25" customHeight="1" x14ac:dyDescent="0.2">
      <c r="A9" s="80"/>
      <c r="B9" s="36"/>
      <c r="C9" s="36"/>
      <c r="D9" s="36"/>
      <c r="E9" s="36"/>
    </row>
    <row r="10" spans="1:5" ht="11.25" customHeight="1" x14ac:dyDescent="0.2">
      <c r="A10" s="78" t="s">
        <v>257</v>
      </c>
      <c r="B10" s="36"/>
      <c r="C10" s="36"/>
      <c r="D10" s="63">
        <f>SUM(D11:D14)</f>
        <v>0</v>
      </c>
      <c r="E10" s="63">
        <f>SUM(E11:E14)</f>
        <v>0</v>
      </c>
    </row>
    <row r="11" spans="1:5" ht="11.25" customHeight="1" x14ac:dyDescent="0.2">
      <c r="A11" s="79" t="s">
        <v>258</v>
      </c>
      <c r="B11" s="36"/>
      <c r="C11" s="36"/>
      <c r="D11" s="64">
        <v>0</v>
      </c>
      <c r="E11" s="64">
        <v>0</v>
      </c>
    </row>
    <row r="12" spans="1:5" ht="11.25" customHeight="1" x14ac:dyDescent="0.2">
      <c r="A12" s="79" t="s">
        <v>259</v>
      </c>
      <c r="B12" s="36"/>
      <c r="C12" s="36"/>
      <c r="D12" s="64">
        <v>0</v>
      </c>
      <c r="E12" s="64">
        <v>0</v>
      </c>
    </row>
    <row r="13" spans="1:5" ht="11.25" customHeight="1" x14ac:dyDescent="0.2">
      <c r="A13" s="79" t="s">
        <v>255</v>
      </c>
      <c r="B13" s="36"/>
      <c r="C13" s="36"/>
      <c r="D13" s="64">
        <v>0</v>
      </c>
      <c r="E13" s="64">
        <v>0</v>
      </c>
    </row>
    <row r="14" spans="1:5" ht="11.25" customHeight="1" x14ac:dyDescent="0.2">
      <c r="A14" s="79" t="s">
        <v>256</v>
      </c>
      <c r="B14" s="36"/>
      <c r="C14" s="36"/>
      <c r="D14" s="64">
        <v>0</v>
      </c>
      <c r="E14" s="64">
        <v>0</v>
      </c>
    </row>
    <row r="15" spans="1:5" ht="11.25" customHeight="1" x14ac:dyDescent="0.2">
      <c r="A15" s="80"/>
      <c r="B15" s="36"/>
      <c r="C15" s="36"/>
      <c r="D15" s="36"/>
      <c r="E15" s="36"/>
    </row>
    <row r="16" spans="1:5" ht="11.25" customHeight="1" x14ac:dyDescent="0.2">
      <c r="A16" s="78" t="s">
        <v>260</v>
      </c>
      <c r="B16" s="36"/>
      <c r="C16" s="36"/>
      <c r="D16" s="63">
        <f>D10+D5</f>
        <v>904098.49</v>
      </c>
      <c r="E16" s="63">
        <f>E10+E5</f>
        <v>1349122.37</v>
      </c>
    </row>
    <row r="17" spans="1:5" ht="11.25" customHeight="1" x14ac:dyDescent="0.2">
      <c r="A17" s="81"/>
      <c r="B17" s="36"/>
      <c r="C17" s="36"/>
      <c r="D17" s="36"/>
      <c r="E17" s="36"/>
    </row>
    <row r="18" spans="1:5" ht="11.25" customHeight="1" x14ac:dyDescent="0.2">
      <c r="A18" s="77" t="s">
        <v>261</v>
      </c>
      <c r="B18" s="36"/>
      <c r="C18" s="36"/>
      <c r="D18" s="36"/>
      <c r="E18" s="36"/>
    </row>
    <row r="19" spans="1:5" ht="11.25" customHeight="1" x14ac:dyDescent="0.2">
      <c r="A19" s="78" t="s">
        <v>253</v>
      </c>
      <c r="B19" s="36"/>
      <c r="C19" s="36"/>
      <c r="D19" s="63">
        <f>SUM(D20:D22)</f>
        <v>56980414.829999998</v>
      </c>
      <c r="E19" s="63">
        <f>SUM(E20:E22)</f>
        <v>48573468.270000003</v>
      </c>
    </row>
    <row r="20" spans="1:5" ht="11.25" customHeight="1" x14ac:dyDescent="0.2">
      <c r="A20" s="79" t="s">
        <v>254</v>
      </c>
      <c r="B20" s="36"/>
      <c r="C20" s="36"/>
      <c r="D20" s="64">
        <v>56980414.829999998</v>
      </c>
      <c r="E20" s="64">
        <v>48573468.270000003</v>
      </c>
    </row>
    <row r="21" spans="1:5" ht="11.25" customHeight="1" x14ac:dyDescent="0.2">
      <c r="A21" s="79" t="s">
        <v>255</v>
      </c>
      <c r="B21" s="36"/>
      <c r="C21" s="36"/>
      <c r="D21" s="64">
        <v>0</v>
      </c>
      <c r="E21" s="64">
        <v>0</v>
      </c>
    </row>
    <row r="22" spans="1:5" ht="11.25" customHeight="1" x14ac:dyDescent="0.2">
      <c r="A22" s="79" t="s">
        <v>256</v>
      </c>
      <c r="B22" s="36"/>
      <c r="C22" s="36"/>
      <c r="D22" s="64">
        <v>0</v>
      </c>
      <c r="E22" s="64">
        <v>0</v>
      </c>
    </row>
    <row r="23" spans="1:5" ht="11.25" customHeight="1" x14ac:dyDescent="0.2">
      <c r="A23" s="80"/>
      <c r="B23" s="36"/>
      <c r="C23" s="36"/>
      <c r="D23" s="36"/>
      <c r="E23" s="36"/>
    </row>
    <row r="24" spans="1:5" ht="11.25" customHeight="1" x14ac:dyDescent="0.2">
      <c r="A24" s="78" t="s">
        <v>257</v>
      </c>
      <c r="B24" s="36"/>
      <c r="C24" s="36"/>
      <c r="D24" s="63">
        <f>SUM(D25:D28)</f>
        <v>0</v>
      </c>
      <c r="E24" s="63">
        <f>SUM(E25:E28)</f>
        <v>0</v>
      </c>
    </row>
    <row r="25" spans="1:5" ht="11.25" customHeight="1" x14ac:dyDescent="0.2">
      <c r="A25" s="79" t="s">
        <v>258</v>
      </c>
      <c r="B25" s="36"/>
      <c r="C25" s="36"/>
      <c r="D25" s="64">
        <v>0</v>
      </c>
      <c r="E25" s="64">
        <v>0</v>
      </c>
    </row>
    <row r="26" spans="1:5" ht="11.25" customHeight="1" x14ac:dyDescent="0.2">
      <c r="A26" s="79" t="s">
        <v>259</v>
      </c>
      <c r="B26" s="36"/>
      <c r="C26" s="36"/>
      <c r="D26" s="64">
        <v>0</v>
      </c>
      <c r="E26" s="64">
        <v>0</v>
      </c>
    </row>
    <row r="27" spans="1:5" ht="11.25" customHeight="1" x14ac:dyDescent="0.2">
      <c r="A27" s="79" t="s">
        <v>255</v>
      </c>
      <c r="B27" s="36"/>
      <c r="C27" s="36"/>
      <c r="D27" s="64">
        <v>0</v>
      </c>
      <c r="E27" s="64">
        <v>0</v>
      </c>
    </row>
    <row r="28" spans="1:5" ht="11.25" customHeight="1" x14ac:dyDescent="0.2">
      <c r="A28" s="79" t="s">
        <v>256</v>
      </c>
      <c r="B28" s="36"/>
      <c r="C28" s="36"/>
      <c r="D28" s="64">
        <v>0</v>
      </c>
      <c r="E28" s="64">
        <v>0</v>
      </c>
    </row>
    <row r="29" spans="1:5" ht="11.25" customHeight="1" x14ac:dyDescent="0.2">
      <c r="A29" s="80"/>
      <c r="B29" s="36"/>
      <c r="C29" s="36"/>
      <c r="D29" s="36"/>
      <c r="E29" s="36"/>
    </row>
    <row r="30" spans="1:5" ht="11.25" customHeight="1" x14ac:dyDescent="0.2">
      <c r="A30" s="78" t="s">
        <v>262</v>
      </c>
      <c r="B30" s="36"/>
      <c r="C30" s="36"/>
      <c r="D30" s="63">
        <f>D24+D19</f>
        <v>56980414.829999998</v>
      </c>
      <c r="E30" s="63">
        <f>E24+E19</f>
        <v>48573468.270000003</v>
      </c>
    </row>
    <row r="31" spans="1:5" ht="11.25" customHeight="1" x14ac:dyDescent="0.2">
      <c r="A31" s="82"/>
      <c r="B31" s="36"/>
      <c r="C31" s="36"/>
      <c r="D31" s="36"/>
      <c r="E31" s="36"/>
    </row>
    <row r="32" spans="1:5" ht="11.25" customHeight="1" x14ac:dyDescent="0.2">
      <c r="A32" s="78" t="s">
        <v>263</v>
      </c>
      <c r="B32" s="36"/>
      <c r="C32" s="36"/>
      <c r="D32" s="63">
        <v>91139235.319999993</v>
      </c>
      <c r="E32" s="63">
        <v>81241536.969999999</v>
      </c>
    </row>
    <row r="33" spans="1:5" ht="11.25" customHeight="1" x14ac:dyDescent="0.2">
      <c r="A33" s="83"/>
      <c r="B33" s="36"/>
      <c r="C33" s="36"/>
      <c r="D33" s="36"/>
      <c r="E33" s="36"/>
    </row>
    <row r="34" spans="1:5" ht="11.25" customHeight="1" x14ac:dyDescent="0.2">
      <c r="A34" s="78" t="s">
        <v>264</v>
      </c>
      <c r="B34" s="36"/>
      <c r="C34" s="36"/>
      <c r="D34" s="63">
        <f>D32+D3</f>
        <v>149023748.63999999</v>
      </c>
      <c r="E34" s="63">
        <f>E32+E3</f>
        <v>131164127.61</v>
      </c>
    </row>
    <row r="35" spans="1:5" x14ac:dyDescent="0.2">
      <c r="A35" s="58"/>
      <c r="B35" s="66"/>
      <c r="C35" s="66"/>
      <c r="D35" s="84"/>
      <c r="E35" s="84"/>
    </row>
    <row r="37" spans="1:5" ht="24.75" customHeight="1" x14ac:dyDescent="0.2">
      <c r="A37" s="320" t="s">
        <v>156</v>
      </c>
      <c r="B37" s="321"/>
      <c r="C37" s="321"/>
      <c r="D37" s="321"/>
      <c r="E37" s="321"/>
    </row>
  </sheetData>
  <sheetProtection formatCells="0" formatColumns="0" formatRows="0" autoFilter="0"/>
  <mergeCells count="2">
    <mergeCell ref="A1:E1"/>
    <mergeCell ref="A37:E37"/>
  </mergeCells>
  <pageMargins left="0.70866141732283472" right="0.70866141732283472" top="0.74803149606299213" bottom="0.74803149606299213" header="0.31496062992125984" footer="0.31496062992125984"/>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Angélica Guadalupe González Gallardo</cp:lastModifiedBy>
  <cp:lastPrinted>2025-02-20T16:46:18Z</cp:lastPrinted>
  <dcterms:created xsi:type="dcterms:W3CDTF">2022-05-30T14:17:15Z</dcterms:created>
  <dcterms:modified xsi:type="dcterms:W3CDTF">2025-02-20T16:46:24Z</dcterms:modified>
</cp:coreProperties>
</file>