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2DO. TRIMESTRE\SIRET\"/>
    </mc:Choice>
  </mc:AlternateContent>
  <xr:revisionPtr revIDLastSave="0" documentId="13_ncr:1_{391E0D03-81CD-427B-8C49-0F567C63E30F}" xr6:coauthVersionLast="47" xr6:coauthVersionMax="47" xr10:uidLastSave="{00000000-0000-0000-0000-000000000000}"/>
  <bookViews>
    <workbookView xWindow="-108" yWindow="-108" windowWidth="23256" windowHeight="13896" firstSheet="2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D150" i="7" l="1"/>
  <c r="D146" i="7"/>
  <c r="D137" i="7"/>
  <c r="D133" i="7"/>
  <c r="D123" i="7"/>
  <c r="D84" i="7" s="1"/>
  <c r="D113" i="7"/>
  <c r="D93" i="7"/>
  <c r="D85" i="7"/>
  <c r="D75" i="7"/>
  <c r="D71" i="7"/>
  <c r="D9" i="7" s="1"/>
  <c r="D159" i="7" s="1"/>
  <c r="D62" i="7"/>
  <c r="D58" i="7"/>
  <c r="D48" i="7"/>
  <c r="D38" i="7"/>
  <c r="D28" i="7"/>
  <c r="D18" i="7"/>
  <c r="D10" i="7"/>
  <c r="B150" i="7"/>
  <c r="B146" i="7"/>
  <c r="B137" i="7"/>
  <c r="B133" i="7"/>
  <c r="B123" i="7"/>
  <c r="B113" i="7"/>
  <c r="B103" i="7"/>
  <c r="B93" i="7"/>
  <c r="B85" i="7"/>
  <c r="B84" i="7"/>
  <c r="B75" i="7"/>
  <c r="B71" i="7"/>
  <c r="B9" i="7" s="1"/>
  <c r="B159" i="7" s="1"/>
  <c r="B62" i="7"/>
  <c r="B58" i="7"/>
  <c r="B48" i="7"/>
  <c r="B38" i="7"/>
  <c r="B28" i="7"/>
  <c r="B18" i="7"/>
  <c r="B10" i="7"/>
  <c r="F75" i="2" l="1"/>
  <c r="F68" i="2"/>
  <c r="F63" i="2"/>
  <c r="F79" i="2" s="1"/>
  <c r="F57" i="2"/>
  <c r="F42" i="2"/>
  <c r="F38" i="2"/>
  <c r="F31" i="2"/>
  <c r="F27" i="2"/>
  <c r="F23" i="2"/>
  <c r="F19" i="2"/>
  <c r="F9" i="2"/>
  <c r="C60" i="2"/>
  <c r="C41" i="2"/>
  <c r="C38" i="2"/>
  <c r="C31" i="2"/>
  <c r="C25" i="2"/>
  <c r="C17" i="2"/>
  <c r="C9" i="2"/>
  <c r="C47" i="2" s="1"/>
  <c r="C62" i="2" s="1"/>
  <c r="F47" i="2" l="1"/>
  <c r="F59" i="2" s="1"/>
  <c r="F81" i="2" s="1"/>
  <c r="F6" i="2" l="1"/>
  <c r="E6" i="2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D29" i="19" s="1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B30" i="20"/>
  <c r="E30" i="20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57" i="2"/>
  <c r="E42" i="2"/>
  <c r="E38" i="2"/>
  <c r="E31" i="2"/>
  <c r="E27" i="2"/>
  <c r="E23" i="2"/>
  <c r="E19" i="2"/>
  <c r="E9" i="2"/>
  <c r="E47" i="2" s="1"/>
  <c r="E59" i="2" s="1"/>
  <c r="B60" i="2"/>
  <c r="B41" i="2"/>
  <c r="C9" i="9" l="1"/>
  <c r="G71" i="7"/>
  <c r="G62" i="7"/>
  <c r="G146" i="7"/>
  <c r="G28" i="7"/>
  <c r="E79" i="2"/>
  <c r="E81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C84" i="7"/>
  <c r="C159" i="7" s="1"/>
  <c r="G18" i="7"/>
  <c r="G38" i="7"/>
  <c r="G75" i="7"/>
  <c r="G93" i="7"/>
  <c r="G133" i="7"/>
  <c r="G150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C70" i="6"/>
  <c r="F70" i="6"/>
  <c r="G45" i="6"/>
  <c r="G65" i="6" s="1"/>
  <c r="G16" i="6"/>
  <c r="G41" i="6" s="1"/>
  <c r="G37" i="6"/>
  <c r="C77" i="9" l="1"/>
  <c r="G9" i="7"/>
  <c r="B77" i="9"/>
  <c r="F77" i="9"/>
  <c r="G84" i="7"/>
  <c r="G42" i="6"/>
  <c r="G70" i="6"/>
  <c r="G159" i="7" l="1"/>
  <c r="B38" i="2"/>
  <c r="B31" i="2"/>
  <c r="B25" i="2"/>
  <c r="B17" i="2"/>
  <c r="B9" i="2"/>
  <c r="B47" i="2" s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<sst xmlns="http://schemas.openxmlformats.org/spreadsheetml/2006/main" count="1121" uniqueCount="610">
  <si>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</si>
  <si>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</si>
  <si>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</si>
  <si>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</si>
  <si>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</si>
  <si>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</si>
  <si>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</si>
  <si>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</si>
  <si>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</si>
  <si>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</si>
  <si>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</si>
  <si>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</si>
  <si>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</si>
  <si>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</si>
  <si>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</si>
  <si>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</si>
  <si>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</si>
  <si>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</si>
  <si>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</si>
  <si>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</si>
  <si>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</si>
  <si>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</si>
  <si>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</si>
  <si>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</si>
  <si>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</si>
  <si>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</si>
  <si>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</si>
  <si>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</si>
  <si>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</si>
  <si>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</si>
  <si>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</si>
  <si>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</si>
  <si>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</si>
  <si>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</si>
  <si>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</si>
  <si>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</si>
  <si>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</si>
  <si>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</si>
  <si>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</si>
  <si>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</si>
  <si>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</si>
  <si>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</si>
  <si>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</si>
  <si>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</si>
  <si>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</si>
  <si>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</si>
  <si>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</si>
  <si>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</si>
  <si>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</si>
  <si>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</si>
  <si>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</si>
  <si>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</si>
  <si>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</si>
  <si>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</si>
  <si>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</si>
  <si>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</si>
  <si>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</si>
  <si>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</si>
  <si>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</si>
  <si>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</si>
  <si>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</si>
  <si>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</si>
  <si>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</si>
  <si>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</si>
  <si>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</si>
  <si>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</si>
  <si>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</si>
  <si>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</si>
  <si>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</si>
  <si>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</si>
  <si>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</si>
  <si>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</si>
  <si>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</si>
  <si>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</si>
  <si>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</si>
  <si>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</si>
  <si>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</si>
  <si>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</si>
  <si>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</si>
  <si>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</si>
  <si>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</si>
  <si>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</si>
  <si>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</si>
  <si>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</si>
  <si>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</si>
  <si>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</si>
  <si>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</si>
  <si>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</si>
  <si>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</si>
  <si>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</si>
  <si>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</si>
  <si>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</si>
  <si>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</si>
  <si>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</si>
  <si>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</si>
  <si>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</si>
  <si>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</si>
  <si>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</si>
  <si>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</si>
  <si>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</si>
  <si>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</si>
  <si>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</si>
  <si>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</si>
  <si>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</si>
  <si>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</si>
  <si>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</si>
  <si>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</si>
  <si>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</si>
  <si>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</si>
  <si>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</si>
  <si>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</si>
  <si>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</si>
  <si>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</si>
  <si>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</si>
  <si>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</si>
  <si>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</si>
  <si>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</si>
  <si>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</si>
  <si>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</si>
  <si>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</si>
  <si>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</si>
  <si>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</si>
  <si>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</si>
  <si>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</si>
  <si>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</si>
  <si>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</si>
  <si>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</si>
  <si>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</si>
  <si>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</si>
  <si>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</si>
  <si>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</si>
  <si>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</si>
  <si>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</si>
  <si>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</si>
  <si>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</si>
  <si>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</si>
  <si>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</si>
  <si>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</si>
  <si>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</si>
  <si>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</si>
  <si>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</si>
  <si>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</si>
  <si>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</si>
  <si>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</si>
  <si>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</si>
  <si>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</si>
  <si>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</si>
  <si>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</si>
  <si>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</si>
  <si>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</si>
  <si>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</si>
  <si>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</si>
  <si>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</si>
  <si>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</si>
  <si>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</si>
  <si>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</si>
  <si>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</si>
  <si>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</si>
  <si>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</si>
  <si>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</si>
  <si>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</si>
  <si>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</si>
  <si>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</si>
  <si>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</si>
  <si>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</si>
  <si>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</si>
  <si>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</si>
  <si>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</si>
  <si>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</si>
  <si>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</si>
  <si>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</si>
  <si>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</si>
  <si>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</si>
  <si>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</si>
  <si>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</si>
  <si>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</si>
  <si>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</si>
  <si>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</si>
  <si>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</si>
  <si>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</si>
  <si>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</si>
  <si>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</si>
  <si>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</si>
  <si>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</si>
  <si>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</si>
  <si>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</si>
  <si>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</si>
  <si>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</si>
  <si>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</si>
  <si>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</si>
  <si>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</si>
  <si>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</si>
  <si>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</si>
  <si>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</si>
  <si>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</si>
  <si>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</si>
  <si>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</si>
  <si>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</si>
  <si>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</si>
  <si>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</si>
  <si>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</si>
  <si>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</si>
  <si>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</si>
  <si>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</si>
  <si>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</si>
  <si>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</si>
  <si>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</si>
  <si>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</si>
  <si>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</si>
  <si>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</si>
  <si>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</si>
  <si>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</si>
  <si>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</si>
  <si>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</si>
  <si>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</si>
  <si>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</si>
  <si>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</si>
  <si>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</si>
  <si>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</si>
  <si>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</si>
  <si>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</si>
  <si>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</si>
  <si>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</si>
  <si>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</si>
  <si>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</si>
  <si>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</si>
  <si>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</si>
  <si>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</si>
  <si>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</si>
  <si>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</si>
  <si>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</si>
  <si>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</si>
  <si>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</si>
  <si>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</si>
  <si>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</si>
  <si>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</si>
  <si>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</si>
  <si>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</si>
  <si>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</si>
  <si>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</si>
  <si>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</si>
  <si>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</si>
  <si>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</si>
  <si>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</si>
  <si>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</si>
  <si>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</si>
  <si>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</si>
  <si>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</si>
  <si>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</si>
  <si>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</si>
  <si>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</si>
  <si>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</si>
  <si>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</si>
  <si>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</si>
  <si>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</si>
  <si>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</si>
  <si>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</si>
  <si>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</si>
  <si>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</si>
  <si>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</si>
  <si>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</si>
  <si>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</si>
  <si>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</si>
  <si>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</si>
  <si>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</si>
  <si>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</si>
  <si>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</si>
  <si>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</si>
  <si>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</si>
  <si>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</si>
  <si>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</si>
  <si>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</si>
  <si>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</si>
  <si>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</si>
  <si>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</si>
  <si>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</si>
  <si>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</si>
  <si>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</si>
  <si>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</si>
  <si>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</si>
  <si>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</si>
  <si>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</si>
  <si>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</si>
  <si>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</si>
  <si>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</si>
  <si>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</si>
  <si>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</si>
  <si>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</si>
  <si>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</si>
  <si>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</si>
  <si>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</si>
  <si>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</si>
  <si>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</si>
  <si>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</si>
  <si>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</si>
  <si>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</si>
  <si>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</si>
  <si>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</si>
  <si>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</si>
  <si>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</si>
  <si>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</si>
  <si>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</si>
  <si>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</si>
  <si>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</si>
  <si>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</si>
  <si>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</si>
  <si>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</si>
  <si>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</si>
  <si>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</si>
  <si>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</si>
  <si>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</si>
  <si>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</si>
  <si>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</si>
  <si>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</si>
  <si>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</si>
  <si>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</si>
  <si>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</si>
  <si>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</si>
  <si>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</si>
  <si>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</si>
  <si>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</si>
  <si>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</si>
  <si>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</si>
  <si>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</si>
  <si>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</si>
  <si>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</si>
  <si>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</si>
  <si>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</si>
  <si>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</si>
  <si>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</si>
  <si>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</si>
  <si>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</si>
  <si>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</si>
  <si>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</si>
  <si>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</si>
  <si>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</si>
  <si>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</si>
  <si>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</si>
  <si>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</si>
  <si>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</si>
  <si>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</si>
  <si>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</si>
  <si>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</si>
  <si>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</si>
  <si>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</si>
  <si>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</si>
  <si>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</si>
  <si>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</si>
  <si>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</si>
  <si>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</si>
  <si>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</si>
  <si>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</si>
  <si>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</si>
  <si>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</si>
  <si>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</si>
  <si>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</si>
  <si>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</si>
  <si>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</si>
  <si>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</si>
  <si>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</si>
  <si>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</si>
  <si>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</si>
  <si>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</si>
  <si>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</si>
  <si>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</si>
  <si>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</si>
  <si>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</si>
  <si>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</si>
  <si>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</si>
  <si>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</si>
  <si>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</si>
  <si>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</si>
  <si>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</si>
  <si>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</si>
  <si>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</si>
  <si>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</si>
  <si>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</si>
  <si>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</si>
  <si>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</si>
  <si>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</si>
  <si>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</si>
  <si>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</si>
  <si>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</si>
  <si>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</si>
  <si>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</si>
  <si>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</si>
  <si>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</si>
  <si>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</si>
  <si>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</si>
  <si>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</si>
  <si>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</si>
  <si>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</si>
  <si>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</si>
  <si>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</si>
  <si>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</si>
  <si>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</si>
  <si>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</si>
  <si>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</si>
  <si>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</si>
  <si>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</si>
  <si>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</si>
  <si>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</si>
  <si>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</si>
  <si>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</si>
  <si>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</si>
  <si>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</si>
  <si>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</si>
  <si>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</si>
  <si>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</si>
  <si>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</si>
  <si>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</si>
  <si>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</si>
  <si>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</si>
  <si>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</si>
  <si>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</si>
  <si>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</si>
  <si>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</si>
  <si>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</si>
  <si>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</si>
  <si>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</si>
  <si>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</si>
  <si>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</si>
  <si>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</si>
  <si>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</si>
  <si>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</si>
  <si>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</si>
  <si>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</si>
  <si>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</si>
  <si>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</si>
  <si>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</si>
  <si>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</si>
  <si>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</si>
  <si>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</si>
  <si>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</si>
  <si>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</si>
  <si>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</si>
  <si>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</si>
  <si>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</si>
  <si>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</si>
  <si>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</si>
  <si>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</si>
  <si>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</si>
  <si>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</si>
  <si>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</si>
  <si>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</si>
  <si>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</si>
  <si>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</si>
  <si>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</si>
  <si>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</si>
  <si>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</si>
  <si>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</si>
  <si>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</si>
  <si>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</si>
  <si>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</si>
  <si>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</si>
  <si>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</si>
  <si>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</si>
  <si>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</si>
  <si>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</si>
  <si>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</si>
  <si>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</si>
  <si>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</si>
  <si>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</si>
  <si>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</si>
  <si>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</si>
  <si>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</si>
  <si>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</si>
  <si>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</si>
  <si>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</si>
  <si>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</si>
  <si>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</si>
  <si>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</si>
  <si>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</si>
  <si>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</si>
  <si>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</si>
  <si>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</si>
  <si>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</si>
  <si>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</si>
  <si>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</si>
  <si>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</si>
  <si>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</si>
  <si>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</si>
  <si>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</si>
  <si>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</si>
  <si>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</si>
  <si>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</si>
  <si>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</si>
  <si>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</si>
  <si>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</si>
  <si>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</si>
  <si>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</si>
  <si>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</si>
  <si>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</si>
  <si>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</si>
  <si>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</si>
  <si>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</si>
  <si>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</si>
  <si>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</si>
  <si>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</si>
  <si>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</si>
  <si>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</si>
  <si>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</si>
  <si>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</si>
  <si>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</si>
  <si>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</si>
  <si>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</si>
  <si>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</si>
  <si>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</si>
  <si>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</si>
  <si>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</si>
  <si>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</si>
  <si>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</si>
  <si>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</si>
  <si>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</si>
  <si>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</si>
  <si>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</si>
  <si>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</si>
  <si>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</si>
  <si>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</si>
  <si>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</si>
  <si>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</si>
  <si>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</si>
  <si>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</si>
  <si>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</si>
  <si>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</si>
  <si>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</si>
  <si>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</si>
  <si>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</si>
  <si>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</si>
  <si>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</si>
  <si>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</si>
  <si>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</si>
  <si>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</si>
  <si>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</si>
  <si>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</si>
  <si>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</si>
  <si>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</si>
  <si>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</si>
  <si>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</si>
  <si>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</si>
  <si>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</si>
  <si>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</si>
  <si>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</si>
  <si>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</si>
  <si>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</si>
  <si>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</si>
  <si>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</si>
  <si>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</si>
  <si>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</si>
  <si>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</si>
  <si>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</si>
  <si>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</si>
  <si>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</si>
  <si>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</si>
  <si>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</si>
  <si>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</si>
  <si>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</si>
  <si>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</si>
  <si>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</si>
  <si>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</si>
  <si>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</si>
  <si>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</si>
  <si>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</si>
  <si>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</si>
  <si>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</si>
  <si>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</si>
  <si>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</si>
  <si>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</si>
  <si>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</si>
  <si>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</si>
  <si>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</si>
  <si>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</si>
  <si>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</si>
  <si>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</si>
  <si>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</si>
  <si>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</si>
  <si>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</si>
  <si>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</si>
  <si>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</si>
  <si>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</si>
  <si>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</si>
  <si>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</si>
  <si>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</si>
  <si>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</si>
  <si>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</si>
  <si>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</si>
  <si>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</si>
  <si>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</si>
  <si>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</si>
  <si>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</si>
  <si>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</si>
  <si>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</si>
  <si>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</si>
  <si>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</si>
  <si>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</si>
  <si>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</si>
  <si>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</si>
  <si>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</si>
  <si>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</si>
  <si>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</si>
  <si>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Salmantino para las Personas con Discapacidad</t>
  </si>
  <si>
    <t>Al 31 de Diciembre de 2024 y al 30 de Junio de 2025 (b)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</si>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</sst>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name val="Arial Unicode MS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3" fillId="0" borderId="0"/>
  </cellStyleXfs>
  <cellXfs count="20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/>
    <xf numFmtId="0" fontId="22" fillId="0" borderId="0" xfId="2" applyFont="1" applyAlignment="1" applyProtection="1">
      <alignment horizontal="center" vertical="top"/>
      <protection locked="0"/>
    </xf>
    <xf numFmtId="0" fontId="1" fillId="0" borderId="0" xfId="0" applyFont="1"/>
    <xf numFmtId="4" fontId="24" fillId="0" borderId="14" xfId="5" applyNumberFormat="1" applyFont="1" applyBorder="1" applyProtection="1">
      <protection locked="0"/>
    </xf>
    <xf numFmtId="4" fontId="25" fillId="0" borderId="13" xfId="5" applyNumberFormat="1" applyFont="1" applyBorder="1" applyProtection="1">
      <protection locked="0"/>
    </xf>
    <xf numFmtId="0" fontId="24" fillId="0" borderId="0" xfId="2" applyFont="1" applyAlignment="1" applyProtection="1">
      <alignment vertical="top" wrapText="1"/>
      <protection locked="0"/>
    </xf>
    <xf numFmtId="0" fontId="26" fillId="0" borderId="0" xfId="2" applyFont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6" fillId="0" borderId="0" xfId="2" applyFont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7" xfId="5" xr:uid="{ADCDB9CA-3653-4CF4-A669-D182DB03ACDC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93"/>
  <sheetViews>
    <sheetView showGridLines="0" zoomScale="75" zoomScaleNormal="75" workbookViewId="0">
      <selection activeCell="B20" sqref="B20"/>
    </sheetView>
  </sheetViews>
  <sheetFormatPr baseColWidth="10" defaultColWidth="11" defaultRowHeight="14.4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>
      <c r="A1" s="167" t="s">
        <v>0</v>
      </c>
      <c r="B1" s="168"/>
      <c r="C1" s="168"/>
      <c r="D1" s="168"/>
      <c r="E1" s="168"/>
      <c r="F1" s="169"/>
    </row>
    <row r="2" spans="1:6" ht="15" customHeight="1">
      <c r="A2" s="110" t="s">
        <v>600</v>
      </c>
      <c r="B2" s="111"/>
      <c r="C2" s="111"/>
      <c r="D2" s="111"/>
      <c r="E2" s="111"/>
      <c r="F2" s="112"/>
    </row>
    <row r="3" spans="1:6" ht="15" customHeight="1">
      <c r="A3" s="113" t="s">
        <v>1</v>
      </c>
      <c r="B3" s="114"/>
      <c r="C3" s="114"/>
      <c r="D3" s="114"/>
      <c r="E3" s="114"/>
      <c r="F3" s="115"/>
    </row>
    <row r="4" spans="1:6" ht="12.9" customHeight="1">
      <c r="A4" s="113" t="s">
        <v>601</v>
      </c>
      <c r="B4" s="114"/>
      <c r="C4" s="114"/>
      <c r="D4" s="114"/>
      <c r="E4" s="114"/>
      <c r="F4" s="115"/>
    </row>
    <row r="5" spans="1:6" ht="12.9" customHeight="1">
      <c r="A5" s="116" t="s">
        <v>2</v>
      </c>
      <c r="B5" s="117"/>
      <c r="C5" s="117"/>
      <c r="D5" s="117"/>
      <c r="E5" s="117"/>
      <c r="F5" s="118"/>
    </row>
    <row r="6" spans="1:6" ht="41.4" customHeight="1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" customHeight="1">
      <c r="A7" s="43" t="s">
        <v>7</v>
      </c>
      <c r="B7" s="44"/>
      <c r="C7" s="44"/>
      <c r="D7" s="43" t="s">
        <v>8</v>
      </c>
      <c r="E7" s="44"/>
      <c r="F7" s="44"/>
    </row>
    <row r="8" spans="1:6">
      <c r="A8" s="2" t="s">
        <v>9</v>
      </c>
      <c r="B8" s="45"/>
      <c r="C8" s="45"/>
      <c r="D8" s="2" t="s">
        <v>10</v>
      </c>
      <c r="E8" s="45"/>
      <c r="F8" s="45"/>
    </row>
    <row r="9" spans="1:6">
      <c r="A9" s="46" t="s">
        <v>11</v>
      </c>
      <c r="B9" s="47">
        <f>SUM(B10:B16)</f>
        <v>2801753.88</v>
      </c>
      <c r="C9" s="47">
        <f>SUM(C10:C16)</f>
        <v>3008192.69</v>
      </c>
      <c r="D9" s="46" t="s">
        <v>12</v>
      </c>
      <c r="E9" s="47">
        <f>SUM(E10:E18)</f>
        <v>76078.41</v>
      </c>
      <c r="F9" s="47">
        <f>SUM(F10:F18)</f>
        <v>130665.97</v>
      </c>
    </row>
    <row r="10" spans="1:6">
      <c r="A10" s="48" t="s">
        <v>13</v>
      </c>
      <c r="B10" s="47">
        <v>2801753.88</v>
      </c>
      <c r="C10" s="47">
        <v>3008192.69</v>
      </c>
      <c r="D10" s="48" t="s">
        <v>14</v>
      </c>
      <c r="E10" s="47">
        <v>0</v>
      </c>
      <c r="F10" s="47">
        <v>0</v>
      </c>
    </row>
    <row r="11" spans="1:6">
      <c r="A11" s="48" t="s">
        <v>15</v>
      </c>
      <c r="B11" s="47">
        <v>0</v>
      </c>
      <c r="C11" s="47">
        <v>0</v>
      </c>
      <c r="D11" s="48" t="s">
        <v>16</v>
      </c>
      <c r="E11" s="47">
        <v>76078.41</v>
      </c>
      <c r="F11" s="47">
        <v>130665.97</v>
      </c>
    </row>
    <row r="12" spans="1:6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>
      <c r="A13" s="48" t="s">
        <v>19</v>
      </c>
      <c r="B13" s="47">
        <v>0</v>
      </c>
      <c r="C13" s="47">
        <v>0</v>
      </c>
      <c r="D13" s="48" t="s">
        <v>20</v>
      </c>
      <c r="E13" s="47">
        <v>0</v>
      </c>
      <c r="F13" s="47">
        <v>0</v>
      </c>
    </row>
    <row r="14" spans="1:6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>
      <c r="A16" s="48" t="s">
        <v>25</v>
      </c>
      <c r="B16" s="47">
        <v>0</v>
      </c>
      <c r="C16" s="47">
        <v>0</v>
      </c>
      <c r="D16" s="48" t="s">
        <v>26</v>
      </c>
      <c r="E16" s="47">
        <v>0</v>
      </c>
      <c r="F16" s="47">
        <v>0</v>
      </c>
    </row>
    <row r="17" spans="1:6">
      <c r="A17" s="46" t="s">
        <v>27</v>
      </c>
      <c r="B17" s="47">
        <f>SUM(B18:B24)</f>
        <v>31670.27</v>
      </c>
      <c r="C17" s="47">
        <f>SUM(C18:C24)</f>
        <v>2560.89</v>
      </c>
      <c r="D17" s="48" t="s">
        <v>28</v>
      </c>
      <c r="E17" s="47">
        <v>0</v>
      </c>
      <c r="F17" s="47">
        <v>0</v>
      </c>
    </row>
    <row r="18" spans="1:6">
      <c r="A18" s="48" t="s">
        <v>29</v>
      </c>
      <c r="B18" s="47">
        <v>0</v>
      </c>
      <c r="C18" s="47">
        <v>0</v>
      </c>
      <c r="D18" s="48" t="s">
        <v>30</v>
      </c>
      <c r="E18" s="47">
        <v>0</v>
      </c>
      <c r="F18" s="47">
        <v>0</v>
      </c>
    </row>
    <row r="19" spans="1:6">
      <c r="A19" s="48" t="s">
        <v>31</v>
      </c>
      <c r="B19" s="47">
        <v>0</v>
      </c>
      <c r="C19" s="47">
        <v>0</v>
      </c>
      <c r="D19" s="46" t="s">
        <v>32</v>
      </c>
      <c r="E19" s="47">
        <f>SUM(E20:E22)</f>
        <v>0</v>
      </c>
      <c r="F19" s="47">
        <f>SUM(F20:F22)</f>
        <v>0</v>
      </c>
    </row>
    <row r="20" spans="1:6">
      <c r="A20" s="48" t="s">
        <v>33</v>
      </c>
      <c r="B20" s="47">
        <v>0</v>
      </c>
      <c r="C20" s="47">
        <v>0</v>
      </c>
      <c r="D20" s="48" t="s">
        <v>34</v>
      </c>
      <c r="E20" s="47">
        <v>0</v>
      </c>
      <c r="F20" s="47">
        <v>0</v>
      </c>
    </row>
    <row r="21" spans="1:6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>
      <c r="A22" s="48" t="s">
        <v>37</v>
      </c>
      <c r="B22" s="47">
        <v>0</v>
      </c>
      <c r="C22" s="47">
        <v>0</v>
      </c>
      <c r="D22" s="48" t="s">
        <v>38</v>
      </c>
      <c r="E22" s="47">
        <v>0</v>
      </c>
      <c r="F22" s="47">
        <v>0</v>
      </c>
    </row>
    <row r="23" spans="1:6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>
      <c r="A24" s="48" t="s">
        <v>41</v>
      </c>
      <c r="B24" s="47">
        <v>31670.27</v>
      </c>
      <c r="C24" s="47">
        <v>2560.89</v>
      </c>
      <c r="D24" s="48" t="s">
        <v>42</v>
      </c>
      <c r="E24" s="47">
        <v>0</v>
      </c>
      <c r="F24" s="47">
        <v>0</v>
      </c>
    </row>
    <row r="25" spans="1:6">
      <c r="A25" s="46" t="s">
        <v>43</v>
      </c>
      <c r="B25" s="47">
        <f>SUM(B26:B30)</f>
        <v>0</v>
      </c>
      <c r="C25" s="47">
        <f>SUM(C26:C30)</f>
        <v>0</v>
      </c>
      <c r="D25" s="48" t="s">
        <v>44</v>
      </c>
      <c r="E25" s="47">
        <v>0</v>
      </c>
      <c r="F25" s="47">
        <v>0</v>
      </c>
    </row>
    <row r="26" spans="1:6">
      <c r="A26" s="48" t="s">
        <v>45</v>
      </c>
      <c r="B26" s="47">
        <v>0</v>
      </c>
      <c r="C26" s="47">
        <v>0</v>
      </c>
      <c r="D26" s="46" t="s">
        <v>46</v>
      </c>
      <c r="E26" s="47">
        <v>0</v>
      </c>
      <c r="F26" s="47">
        <v>0</v>
      </c>
    </row>
    <row r="27" spans="1:6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" customHeight="1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" customHeight="1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" customHeight="1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" customHeight="1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" customHeight="1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>
      <c r="A46" s="45"/>
      <c r="B46" s="49"/>
      <c r="C46" s="49"/>
      <c r="D46" s="45"/>
      <c r="E46" s="49"/>
      <c r="F46" s="49"/>
    </row>
    <row r="47" spans="1:6">
      <c r="A47" s="3" t="s">
        <v>85</v>
      </c>
      <c r="B47" s="4">
        <f>B9+B17+B25+B31+B37+B38+B41</f>
        <v>2833424.15</v>
      </c>
      <c r="C47" s="4">
        <f>C9+C17+C25+C31+C37+C38+C41</f>
        <v>3010753.58</v>
      </c>
      <c r="D47" s="2" t="s">
        <v>86</v>
      </c>
      <c r="E47" s="4">
        <f>E9+E19+E23+E26+E27+E31+E38+E42</f>
        <v>76078.41</v>
      </c>
      <c r="F47" s="4">
        <f>F9+F19+F23+F26+F27+F31+F38+F42</f>
        <v>130665.97</v>
      </c>
    </row>
    <row r="48" spans="1:6">
      <c r="A48" s="45"/>
      <c r="B48" s="49"/>
      <c r="C48" s="49"/>
      <c r="D48" s="45"/>
      <c r="E48" s="49"/>
      <c r="F48" s="49"/>
    </row>
    <row r="49" spans="1:6">
      <c r="A49" s="2" t="s">
        <v>87</v>
      </c>
      <c r="B49" s="49"/>
      <c r="C49" s="49"/>
      <c r="D49" s="2" t="s">
        <v>88</v>
      </c>
      <c r="E49" s="49"/>
      <c r="F49" s="49"/>
    </row>
    <row r="50" spans="1:6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>
      <c r="A52" s="46" t="s">
        <v>93</v>
      </c>
      <c r="B52" s="47">
        <v>0</v>
      </c>
      <c r="C52" s="47">
        <v>0</v>
      </c>
      <c r="D52" s="46" t="s">
        <v>94</v>
      </c>
      <c r="E52" s="47">
        <v>0</v>
      </c>
      <c r="F52" s="47">
        <v>0</v>
      </c>
    </row>
    <row r="53" spans="1:6">
      <c r="A53" s="46" t="s">
        <v>95</v>
      </c>
      <c r="B53" s="47">
        <v>1136037.74</v>
      </c>
      <c r="C53" s="47">
        <v>1121039.74</v>
      </c>
      <c r="D53" s="46" t="s">
        <v>96</v>
      </c>
      <c r="E53" s="47">
        <v>0</v>
      </c>
      <c r="F53" s="47">
        <v>0</v>
      </c>
    </row>
    <row r="54" spans="1:6">
      <c r="A54" s="46" t="s">
        <v>97</v>
      </c>
      <c r="B54" s="47">
        <v>43000</v>
      </c>
      <c r="C54" s="47">
        <v>43000</v>
      </c>
      <c r="D54" s="46" t="s">
        <v>98</v>
      </c>
      <c r="E54" s="47">
        <v>0</v>
      </c>
      <c r="F54" s="47">
        <v>0</v>
      </c>
    </row>
    <row r="55" spans="1:6">
      <c r="A55" s="46" t="s">
        <v>99</v>
      </c>
      <c r="B55" s="47">
        <v>-387145.75</v>
      </c>
      <c r="C55" s="47">
        <v>-387145.75</v>
      </c>
      <c r="D55" s="50" t="s">
        <v>100</v>
      </c>
      <c r="E55" s="47">
        <v>0</v>
      </c>
      <c r="F55" s="47">
        <v>0</v>
      </c>
    </row>
    <row r="56" spans="1:6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>
      <c r="A59" s="45"/>
      <c r="B59" s="49"/>
      <c r="C59" s="49"/>
      <c r="D59" s="2" t="s">
        <v>105</v>
      </c>
      <c r="E59" s="4">
        <f>E47+E57</f>
        <v>76078.41</v>
      </c>
      <c r="F59" s="4">
        <f>F47+F57</f>
        <v>130665.97</v>
      </c>
    </row>
    <row r="60" spans="1:6">
      <c r="A60" s="3" t="s">
        <v>106</v>
      </c>
      <c r="B60" s="4">
        <f>SUM(B50:B58)</f>
        <v>791891.99</v>
      </c>
      <c r="C60" s="4">
        <f>SUM(C50:C58)</f>
        <v>776893.99</v>
      </c>
      <c r="D60" s="45"/>
      <c r="E60" s="49"/>
      <c r="F60" s="49"/>
    </row>
    <row r="61" spans="1:6">
      <c r="A61" s="45"/>
      <c r="B61" s="49"/>
      <c r="C61" s="49"/>
      <c r="D61" s="51" t="s">
        <v>107</v>
      </c>
      <c r="E61" s="49"/>
      <c r="F61" s="49"/>
    </row>
    <row r="62" spans="1:6">
      <c r="A62" s="3" t="s">
        <v>108</v>
      </c>
      <c r="B62" s="4">
        <f>SUM(B47+B60)</f>
        <v>3625316.1399999997</v>
      </c>
      <c r="C62" s="4">
        <f>SUM(C47+C60)</f>
        <v>3787647.5700000003</v>
      </c>
      <c r="D62" s="45"/>
      <c r="E62" s="49"/>
      <c r="F62" s="49"/>
    </row>
    <row r="63" spans="1:6">
      <c r="A63" s="45"/>
      <c r="B63" s="45"/>
      <c r="C63" s="45"/>
      <c r="D63" s="52" t="s">
        <v>109</v>
      </c>
      <c r="E63" s="47">
        <f>SUM(E64:E66)</f>
        <v>0</v>
      </c>
      <c r="F63" s="47">
        <f>SUM(F64:F66)</f>
        <v>0</v>
      </c>
    </row>
    <row r="64" spans="1:6">
      <c r="A64" s="45"/>
      <c r="B64" s="45"/>
      <c r="C64" s="45"/>
      <c r="D64" s="46" t="s">
        <v>110</v>
      </c>
      <c r="E64" s="47">
        <v>0</v>
      </c>
      <c r="F64" s="47">
        <v>0</v>
      </c>
    </row>
    <row r="65" spans="1:6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>
      <c r="A67" s="45"/>
      <c r="B67" s="45"/>
      <c r="C67" s="45"/>
      <c r="D67" s="45"/>
      <c r="E67" s="49"/>
      <c r="F67" s="49"/>
    </row>
    <row r="68" spans="1:6">
      <c r="A68" s="45"/>
      <c r="B68" s="45"/>
      <c r="C68" s="45"/>
      <c r="D68" s="52" t="s">
        <v>113</v>
      </c>
      <c r="E68" s="47">
        <f>SUM(E69:E73)</f>
        <v>3549237.73</v>
      </c>
      <c r="F68" s="47">
        <f>SUM(F69:F73)</f>
        <v>3656981.6</v>
      </c>
    </row>
    <row r="69" spans="1:6">
      <c r="A69" s="53"/>
      <c r="B69" s="45"/>
      <c r="C69" s="45"/>
      <c r="D69" s="46" t="s">
        <v>114</v>
      </c>
      <c r="E69" s="47">
        <v>829150.12</v>
      </c>
      <c r="F69" s="47">
        <v>1060541.23</v>
      </c>
    </row>
    <row r="70" spans="1:6">
      <c r="A70" s="53"/>
      <c r="B70" s="45"/>
      <c r="C70" s="45"/>
      <c r="D70" s="46" t="s">
        <v>115</v>
      </c>
      <c r="E70" s="47">
        <v>2720087.61</v>
      </c>
      <c r="F70" s="47">
        <v>2596440.37</v>
      </c>
    </row>
    <row r="71" spans="1:6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>
      <c r="A74" s="53"/>
      <c r="B74" s="45"/>
      <c r="C74" s="45"/>
      <c r="D74" s="45"/>
      <c r="E74" s="49"/>
      <c r="F74" s="49"/>
    </row>
    <row r="75" spans="1:6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>
      <c r="A78" s="53"/>
      <c r="B78" s="45"/>
      <c r="C78" s="45"/>
      <c r="D78" s="45"/>
      <c r="E78" s="49"/>
      <c r="F78" s="49"/>
    </row>
    <row r="79" spans="1:6">
      <c r="A79" s="53"/>
      <c r="B79" s="45"/>
      <c r="C79" s="45"/>
      <c r="D79" s="2" t="s">
        <v>122</v>
      </c>
      <c r="E79" s="4">
        <f>E63+E68+E75</f>
        <v>3549237.73</v>
      </c>
      <c r="F79" s="4">
        <f>F63+F68+F75</f>
        <v>3656981.6</v>
      </c>
    </row>
    <row r="80" spans="1:6">
      <c r="A80" s="53"/>
      <c r="B80" s="45"/>
      <c r="C80" s="45"/>
      <c r="D80" s="45"/>
      <c r="E80" s="49"/>
      <c r="F80" s="49"/>
    </row>
    <row r="81" spans="1:6">
      <c r="A81" s="53"/>
      <c r="B81" s="45"/>
      <c r="C81" s="45"/>
      <c r="D81" s="2" t="s">
        <v>123</v>
      </c>
      <c r="E81" s="4">
        <f>E59+E79</f>
        <v>3625316.14</v>
      </c>
      <c r="F81" s="4">
        <f>F59+F79</f>
        <v>3787647.5700000003</v>
      </c>
    </row>
    <row r="82" spans="1:6">
      <c r="A82" s="54"/>
      <c r="B82" s="55"/>
      <c r="C82" s="55"/>
      <c r="D82" s="55"/>
      <c r="E82" s="56"/>
      <c r="F82" s="56"/>
    </row>
    <row r="84" spans="1:6" ht="15.6">
      <c r="A84" s="160" t="s">
        <v>602</v>
      </c>
    </row>
    <row r="88" spans="1:6">
      <c r="A88" s="161" t="s">
        <v>603</v>
      </c>
      <c r="B88" s="162"/>
      <c r="C88" s="162"/>
      <c r="D88" s="161" t="s">
        <v>604</v>
      </c>
    </row>
    <row r="89" spans="1:6">
      <c r="A89" s="161" t="s">
        <v>605</v>
      </c>
      <c r="B89" s="162"/>
      <c r="C89" s="162"/>
      <c r="D89" s="161" t="s">
        <v>606</v>
      </c>
    </row>
    <row r="90" spans="1:6">
      <c r="A90" s="161" t="s">
        <v>607</v>
      </c>
      <c r="B90" s="162"/>
      <c r="C90" s="162"/>
      <c r="D90" s="161" t="s">
        <v>608</v>
      </c>
    </row>
    <row r="91" spans="1:6">
      <c r="A91" s="162"/>
      <c r="B91" s="162"/>
      <c r="C91" s="162"/>
      <c r="D91" s="162"/>
    </row>
    <row r="92" spans="1:6">
      <c r="A92" s="162"/>
      <c r="B92" s="162"/>
      <c r="C92" s="162"/>
      <c r="D92" s="162"/>
    </row>
    <row r="93" spans="1:6">
      <c r="A93" s="162"/>
      <c r="B93" s="162"/>
      <c r="C93" s="162"/>
      <c r="D93" s="16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50:F81 E9:F45 B9:C62 E47:F47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 E9:E10 B48:B49 B32:B46 B47 B11:B23 B25:B30 B59:B62 E12:E68 E74:E81" unlockedFormula="1"/>
    <ignoredError sqref="B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8"/>
  <sheetViews>
    <sheetView showGridLines="0" zoomScale="75" zoomScaleNormal="75" workbookViewId="0">
      <selection activeCell="D14" sqref="D14"/>
    </sheetView>
  </sheetViews>
  <sheetFormatPr baseColWidth="10" defaultColWidth="11" defaultRowHeight="14.4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6" t="s">
        <v>453</v>
      </c>
      <c r="B1" s="168"/>
      <c r="C1" s="168"/>
      <c r="D1" s="168"/>
      <c r="E1" s="168"/>
      <c r="F1" s="168"/>
      <c r="G1" s="169"/>
    </row>
    <row r="2" spans="1:7">
      <c r="A2" s="188" t="str">
        <f>'Formato 1'!A2</f>
        <v>Instituto Salmantino para las Personas con Discapacidad</v>
      </c>
      <c r="B2" s="189"/>
      <c r="C2" s="189"/>
      <c r="D2" s="189"/>
      <c r="E2" s="189"/>
      <c r="F2" s="189"/>
      <c r="G2" s="190"/>
    </row>
    <row r="3" spans="1:7">
      <c r="A3" s="185" t="s">
        <v>454</v>
      </c>
      <c r="B3" s="186"/>
      <c r="C3" s="186"/>
      <c r="D3" s="186"/>
      <c r="E3" s="186"/>
      <c r="F3" s="186"/>
      <c r="G3" s="187"/>
    </row>
    <row r="4" spans="1:7">
      <c r="A4" s="185" t="s">
        <v>2</v>
      </c>
      <c r="B4" s="186"/>
      <c r="C4" s="186"/>
      <c r="D4" s="186"/>
      <c r="E4" s="186"/>
      <c r="F4" s="186"/>
      <c r="G4" s="187"/>
    </row>
    <row r="5" spans="1:7">
      <c r="A5" s="179" t="s">
        <v>455</v>
      </c>
      <c r="B5" s="180"/>
      <c r="C5" s="180"/>
      <c r="D5" s="180"/>
      <c r="E5" s="180"/>
      <c r="F5" s="180"/>
      <c r="G5" s="181"/>
    </row>
    <row r="6" spans="1:7" ht="28.8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>
      <c r="A7" s="26" t="s">
        <v>463</v>
      </c>
      <c r="B7" s="119">
        <f>SUM(B8:B19)</f>
        <v>6535072.0099999998</v>
      </c>
      <c r="C7" s="119">
        <f t="shared" ref="C7:G7" si="0">SUM(C8:C19)</f>
        <v>5750000</v>
      </c>
      <c r="D7" s="119">
        <f t="shared" si="0"/>
        <v>5400000</v>
      </c>
      <c r="E7" s="119">
        <f t="shared" si="0"/>
        <v>5110000</v>
      </c>
      <c r="F7" s="119">
        <f t="shared" si="0"/>
        <v>4900000</v>
      </c>
      <c r="G7" s="119">
        <f t="shared" si="0"/>
        <v>3500000</v>
      </c>
    </row>
    <row r="8" spans="1:7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470</v>
      </c>
      <c r="B14" s="75">
        <v>970000</v>
      </c>
      <c r="C14" s="75">
        <v>950000</v>
      </c>
      <c r="D14" s="75">
        <v>900000</v>
      </c>
      <c r="E14" s="75">
        <v>810000</v>
      </c>
      <c r="F14" s="75">
        <v>800000</v>
      </c>
      <c r="G14" s="75">
        <v>800000</v>
      </c>
    </row>
    <row r="15" spans="1:7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 t="s">
        <v>473</v>
      </c>
      <c r="B17" s="75">
        <v>5565072.0099999998</v>
      </c>
      <c r="C17" s="75">
        <v>4800000</v>
      </c>
      <c r="D17" s="75">
        <v>4500000</v>
      </c>
      <c r="E17" s="75">
        <v>4300000</v>
      </c>
      <c r="F17" s="75">
        <v>4100000</v>
      </c>
      <c r="G17" s="75">
        <v>2700000</v>
      </c>
    </row>
    <row r="18" spans="1:7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>
      <c r="A20" s="58" t="s">
        <v>476</v>
      </c>
      <c r="B20" s="75"/>
      <c r="C20" s="75"/>
      <c r="D20" s="75"/>
      <c r="E20" s="75"/>
      <c r="F20" s="75"/>
      <c r="G20" s="75"/>
    </row>
    <row r="21" spans="1:7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77" t="s">
        <v>476</v>
      </c>
      <c r="B27" s="76"/>
      <c r="C27" s="76"/>
      <c r="D27" s="76"/>
      <c r="E27" s="76"/>
      <c r="F27" s="76"/>
      <c r="G27" s="76"/>
    </row>
    <row r="28" spans="1:7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>
      <c r="A30" s="45" t="s">
        <v>476</v>
      </c>
      <c r="B30" s="78"/>
      <c r="C30" s="78"/>
      <c r="D30" s="78"/>
      <c r="E30" s="78"/>
      <c r="F30" s="78"/>
      <c r="G30" s="78"/>
    </row>
    <row r="31" spans="1:7" ht="14.4" customHeight="1">
      <c r="A31" s="3" t="s">
        <v>485</v>
      </c>
      <c r="B31" s="119">
        <f>B21+B7+B28</f>
        <v>6535072.0099999998</v>
      </c>
      <c r="C31" s="119">
        <f t="shared" ref="C31:G31" si="3">C21+C7+C28</f>
        <v>5750000</v>
      </c>
      <c r="D31" s="119">
        <f t="shared" si="3"/>
        <v>5400000</v>
      </c>
      <c r="E31" s="119">
        <f t="shared" si="3"/>
        <v>5110000</v>
      </c>
      <c r="F31" s="119">
        <f t="shared" si="3"/>
        <v>4900000</v>
      </c>
      <c r="G31" s="119">
        <f t="shared" si="3"/>
        <v>3500000</v>
      </c>
    </row>
    <row r="32" spans="1:7" ht="14.4" customHeight="1">
      <c r="A32" s="45"/>
      <c r="B32" s="141"/>
      <c r="C32" s="141"/>
      <c r="D32" s="141"/>
      <c r="E32" s="141"/>
      <c r="F32" s="141"/>
      <c r="G32" s="141"/>
    </row>
    <row r="33" spans="1:7">
      <c r="A33" s="144" t="s">
        <v>297</v>
      </c>
      <c r="B33" s="53"/>
      <c r="C33" s="53"/>
      <c r="D33" s="53"/>
      <c r="E33" s="53"/>
      <c r="F33" s="53"/>
      <c r="G33" s="53"/>
    </row>
    <row r="34" spans="1:7" ht="28.8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>
      <c r="A37" s="54"/>
      <c r="B37" s="54"/>
      <c r="C37" s="54"/>
      <c r="D37" s="54"/>
      <c r="E37" s="54"/>
      <c r="F37" s="54"/>
      <c r="G37" s="54"/>
    </row>
    <row r="40" spans="1:7" ht="15.6">
      <c r="A40" s="160" t="s">
        <v>602</v>
      </c>
    </row>
    <row r="44" spans="1:7">
      <c r="A44" s="161" t="s">
        <v>603</v>
      </c>
      <c r="B44" s="162"/>
      <c r="C44" s="162"/>
      <c r="D44" s="161" t="s">
        <v>604</v>
      </c>
    </row>
    <row r="45" spans="1:7">
      <c r="A45" s="161" t="s">
        <v>605</v>
      </c>
      <c r="B45" s="162"/>
      <c r="C45" s="162"/>
      <c r="D45" s="161" t="s">
        <v>606</v>
      </c>
    </row>
    <row r="46" spans="1:7">
      <c r="A46" s="161" t="s">
        <v>607</v>
      </c>
      <c r="B46" s="162"/>
      <c r="C46" s="162"/>
      <c r="D46" s="161" t="s">
        <v>608</v>
      </c>
    </row>
    <row r="47" spans="1:7">
      <c r="A47" s="162"/>
      <c r="B47" s="162"/>
      <c r="C47" s="162"/>
      <c r="D47" s="162"/>
    </row>
    <row r="48" spans="1:7">
      <c r="A48" s="162"/>
      <c r="B48" s="162"/>
      <c r="C48" s="162"/>
      <c r="D48" s="16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40"/>
  <sheetViews>
    <sheetView showGridLines="0" zoomScale="75" zoomScaleNormal="75" workbookViewId="0">
      <selection activeCell="D24" sqref="D24"/>
    </sheetView>
  </sheetViews>
  <sheetFormatPr baseColWidth="10" defaultColWidth="11" defaultRowHeight="14.4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6" t="s">
        <v>488</v>
      </c>
      <c r="B1" s="168"/>
      <c r="C1" s="168"/>
      <c r="D1" s="168"/>
      <c r="E1" s="168"/>
      <c r="F1" s="168"/>
      <c r="G1" s="169"/>
    </row>
    <row r="2" spans="1:7">
      <c r="A2" s="188" t="str">
        <f>'Formato 1'!A2</f>
        <v>Instituto Salmantino para las Personas con Discapacidad</v>
      </c>
      <c r="B2" s="189"/>
      <c r="C2" s="189"/>
      <c r="D2" s="189"/>
      <c r="E2" s="189"/>
      <c r="F2" s="189"/>
      <c r="G2" s="190"/>
    </row>
    <row r="3" spans="1:7">
      <c r="A3" s="185" t="s">
        <v>489</v>
      </c>
      <c r="B3" s="186"/>
      <c r="C3" s="186"/>
      <c r="D3" s="186"/>
      <c r="E3" s="186"/>
      <c r="F3" s="186"/>
      <c r="G3" s="187"/>
    </row>
    <row r="4" spans="1:7">
      <c r="A4" s="185" t="s">
        <v>2</v>
      </c>
      <c r="B4" s="186"/>
      <c r="C4" s="186"/>
      <c r="D4" s="186"/>
      <c r="E4" s="186"/>
      <c r="F4" s="186"/>
      <c r="G4" s="187"/>
    </row>
    <row r="5" spans="1:7">
      <c r="A5" s="179" t="s">
        <v>455</v>
      </c>
      <c r="B5" s="180"/>
      <c r="C5" s="180"/>
      <c r="D5" s="180"/>
      <c r="E5" s="180"/>
      <c r="F5" s="180"/>
      <c r="G5" s="181"/>
    </row>
    <row r="6" spans="1:7" ht="28.8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>
      <c r="A7" s="26" t="s">
        <v>490</v>
      </c>
      <c r="B7" s="119">
        <f t="shared" ref="B7:G7" si="0">SUM(B8:B16)</f>
        <v>6535072.0100000007</v>
      </c>
      <c r="C7" s="119">
        <f t="shared" si="0"/>
        <v>5100000</v>
      </c>
      <c r="D7" s="119">
        <f t="shared" si="0"/>
        <v>4600000</v>
      </c>
      <c r="E7" s="119">
        <f t="shared" si="0"/>
        <v>4605000</v>
      </c>
      <c r="F7" s="119">
        <f t="shared" si="0"/>
        <v>3436000</v>
      </c>
      <c r="G7" s="119">
        <f t="shared" si="0"/>
        <v>3230000</v>
      </c>
    </row>
    <row r="8" spans="1:7">
      <c r="A8" s="58" t="s">
        <v>491</v>
      </c>
      <c r="B8" s="75">
        <v>5427053.6500000004</v>
      </c>
      <c r="C8" s="75">
        <v>4300000</v>
      </c>
      <c r="D8" s="75">
        <v>4100000</v>
      </c>
      <c r="E8" s="75">
        <v>4000000</v>
      </c>
      <c r="F8" s="75">
        <v>3000000</v>
      </c>
      <c r="G8" s="75">
        <v>2700000</v>
      </c>
    </row>
    <row r="9" spans="1:7" ht="15.75" customHeight="1">
      <c r="A9" s="58" t="s">
        <v>492</v>
      </c>
      <c r="B9" s="75">
        <v>436402.5</v>
      </c>
      <c r="C9" s="75">
        <v>350000</v>
      </c>
      <c r="D9" s="75">
        <v>200000</v>
      </c>
      <c r="E9" s="75">
        <v>305000</v>
      </c>
      <c r="F9" s="75">
        <v>301000</v>
      </c>
      <c r="G9" s="75">
        <v>300000</v>
      </c>
    </row>
    <row r="10" spans="1:7">
      <c r="A10" s="58" t="s">
        <v>493</v>
      </c>
      <c r="B10" s="75">
        <v>505615.86</v>
      </c>
      <c r="C10" s="75">
        <v>350000</v>
      </c>
      <c r="D10" s="75">
        <v>300000</v>
      </c>
      <c r="E10" s="75">
        <v>300000</v>
      </c>
      <c r="F10" s="75">
        <v>25000</v>
      </c>
      <c r="G10" s="75">
        <v>30000</v>
      </c>
    </row>
    <row r="11" spans="1:7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495</v>
      </c>
      <c r="B12" s="75">
        <v>166000</v>
      </c>
      <c r="C12" s="75">
        <v>100000</v>
      </c>
      <c r="D12" s="75">
        <v>0</v>
      </c>
      <c r="E12" s="75">
        <v>0</v>
      </c>
      <c r="F12" s="75">
        <v>110000</v>
      </c>
      <c r="G12" s="75">
        <v>200000</v>
      </c>
    </row>
    <row r="13" spans="1:7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58"/>
      <c r="B17" s="75"/>
      <c r="C17" s="75"/>
      <c r="D17" s="75"/>
      <c r="E17" s="75"/>
      <c r="F17" s="75"/>
      <c r="G17" s="75"/>
    </row>
    <row r="18" spans="1:7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>
      <c r="A28" s="45" t="s">
        <v>476</v>
      </c>
      <c r="B28" s="78"/>
      <c r="C28" s="78"/>
      <c r="D28" s="78"/>
      <c r="E28" s="78"/>
      <c r="F28" s="78"/>
      <c r="G28" s="78"/>
    </row>
    <row r="29" spans="1:7" ht="14.4" customHeight="1">
      <c r="A29" s="3" t="s">
        <v>502</v>
      </c>
      <c r="B29" s="119">
        <f>B18+B7</f>
        <v>6535072.0100000007</v>
      </c>
      <c r="C29" s="119">
        <f t="shared" ref="C29:G29" si="2">C18+C7</f>
        <v>5100000</v>
      </c>
      <c r="D29" s="119">
        <f t="shared" si="2"/>
        <v>4600000</v>
      </c>
      <c r="E29" s="119">
        <f t="shared" si="2"/>
        <v>4605000</v>
      </c>
      <c r="F29" s="119">
        <f t="shared" si="2"/>
        <v>3436000</v>
      </c>
      <c r="G29" s="119">
        <f t="shared" si="2"/>
        <v>3230000</v>
      </c>
    </row>
    <row r="30" spans="1:7">
      <c r="A30" s="54"/>
      <c r="B30" s="54"/>
      <c r="C30" s="54"/>
      <c r="D30" s="54"/>
      <c r="E30" s="54"/>
      <c r="F30" s="54"/>
      <c r="G30" s="54"/>
    </row>
    <row r="33" spans="1:5" ht="15.6">
      <c r="A33" s="160" t="s">
        <v>602</v>
      </c>
    </row>
    <row r="37" spans="1:5">
      <c r="A37" s="165"/>
      <c r="D37" s="191"/>
      <c r="E37" s="191"/>
    </row>
    <row r="38" spans="1:5">
      <c r="A38" s="166" t="s">
        <v>603</v>
      </c>
      <c r="D38" s="166" t="s">
        <v>604</v>
      </c>
      <c r="E38" s="166"/>
    </row>
    <row r="39" spans="1:5">
      <c r="A39" s="166" t="s">
        <v>605</v>
      </c>
      <c r="D39" s="166" t="s">
        <v>606</v>
      </c>
      <c r="E39" s="166"/>
    </row>
    <row r="40" spans="1:5">
      <c r="A40" s="166" t="s">
        <v>607</v>
      </c>
      <c r="D40" s="166" t="s">
        <v>608</v>
      </c>
      <c r="E40" s="166"/>
    </row>
  </sheetData>
  <mergeCells count="6">
    <mergeCell ref="D37:E3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51"/>
  <sheetViews>
    <sheetView showGridLines="0" zoomScale="75" zoomScaleNormal="75" workbookViewId="0">
      <selection activeCell="D19" sqref="D19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6" t="s">
        <v>503</v>
      </c>
      <c r="B1" s="168"/>
      <c r="C1" s="168"/>
      <c r="D1" s="168"/>
      <c r="E1" s="168"/>
      <c r="F1" s="168"/>
      <c r="G1" s="169"/>
    </row>
    <row r="2" spans="1:7">
      <c r="A2" s="188" t="str">
        <f>'Formato 1'!A2</f>
        <v>Instituto Salmantino para las Personas con Discapacidad</v>
      </c>
      <c r="B2" s="189"/>
      <c r="C2" s="189"/>
      <c r="D2" s="189"/>
      <c r="E2" s="189"/>
      <c r="F2" s="189"/>
      <c r="G2" s="190"/>
    </row>
    <row r="3" spans="1:7">
      <c r="A3" s="185" t="s">
        <v>504</v>
      </c>
      <c r="B3" s="186"/>
      <c r="C3" s="186"/>
      <c r="D3" s="186"/>
      <c r="E3" s="186"/>
      <c r="F3" s="186"/>
      <c r="G3" s="187"/>
    </row>
    <row r="4" spans="1:7">
      <c r="A4" s="185" t="s">
        <v>2</v>
      </c>
      <c r="B4" s="186"/>
      <c r="C4" s="186"/>
      <c r="D4" s="186"/>
      <c r="E4" s="186"/>
      <c r="F4" s="186"/>
      <c r="G4" s="187"/>
    </row>
    <row r="5" spans="1:7" ht="28.8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>
      <c r="A6" s="26" t="s">
        <v>512</v>
      </c>
      <c r="B6" s="119">
        <f>SUM(B7:B18)</f>
        <v>3500000</v>
      </c>
      <c r="C6" s="119">
        <f t="shared" ref="C6:G6" si="0">SUM(C7:C18)</f>
        <v>4900000</v>
      </c>
      <c r="D6" s="119">
        <f t="shared" si="0"/>
        <v>5110000</v>
      </c>
      <c r="E6" s="119">
        <f t="shared" si="0"/>
        <v>5400000</v>
      </c>
      <c r="F6" s="119">
        <f t="shared" si="0"/>
        <v>5750000</v>
      </c>
      <c r="G6" s="119">
        <f t="shared" si="0"/>
        <v>6535072.0099999998</v>
      </c>
    </row>
    <row r="7" spans="1:7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470</v>
      </c>
      <c r="B13" s="75">
        <v>800000</v>
      </c>
      <c r="C13" s="75">
        <v>800000</v>
      </c>
      <c r="D13" s="75">
        <v>810000</v>
      </c>
      <c r="E13" s="75">
        <v>900000</v>
      </c>
      <c r="F13" s="75">
        <v>950000</v>
      </c>
      <c r="G13" s="75">
        <v>970000</v>
      </c>
    </row>
    <row r="14" spans="1:7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 t="s">
        <v>473</v>
      </c>
      <c r="B16" s="75">
        <v>2700000</v>
      </c>
      <c r="C16" s="75">
        <v>4100000</v>
      </c>
      <c r="D16" s="75">
        <v>4300000</v>
      </c>
      <c r="E16" s="75">
        <v>4500000</v>
      </c>
      <c r="F16" s="75">
        <v>4800000</v>
      </c>
      <c r="G16" s="75">
        <v>5565072.0099999998</v>
      </c>
    </row>
    <row r="17" spans="1:7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>
      <c r="A19" s="58"/>
      <c r="B19" s="75"/>
      <c r="C19" s="75"/>
      <c r="D19" s="75"/>
      <c r="E19" s="75"/>
      <c r="F19" s="75"/>
      <c r="G19" s="75"/>
    </row>
    <row r="20" spans="1:7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77"/>
      <c r="B26" s="76"/>
      <c r="C26" s="76"/>
      <c r="D26" s="76"/>
      <c r="E26" s="76"/>
      <c r="F26" s="76"/>
      <c r="G26" s="76"/>
    </row>
    <row r="27" spans="1:7">
      <c r="A27" s="3" t="s">
        <v>514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>
      <c r="A29" s="45"/>
      <c r="B29" s="78"/>
      <c r="C29" s="78"/>
      <c r="D29" s="78"/>
      <c r="E29" s="78"/>
      <c r="F29" s="78"/>
      <c r="G29" s="78"/>
    </row>
    <row r="30" spans="1:7" ht="14.4" customHeight="1">
      <c r="A30" s="3" t="s">
        <v>515</v>
      </c>
      <c r="B30" s="119">
        <f>B20+B6+B27</f>
        <v>3500000</v>
      </c>
      <c r="C30" s="119">
        <f t="shared" ref="C30:G30" si="3">C20+C6+C27</f>
        <v>4900000</v>
      </c>
      <c r="D30" s="119">
        <f t="shared" si="3"/>
        <v>5110000</v>
      </c>
      <c r="E30" s="119">
        <f t="shared" si="3"/>
        <v>5400000</v>
      </c>
      <c r="F30" s="119">
        <f t="shared" si="3"/>
        <v>5750000</v>
      </c>
      <c r="G30" s="119">
        <f t="shared" si="3"/>
        <v>6535072.0099999998</v>
      </c>
    </row>
    <row r="31" spans="1:7" ht="14.4" customHeight="1">
      <c r="A31" s="45"/>
      <c r="B31" s="141"/>
      <c r="C31" s="141"/>
      <c r="D31" s="141"/>
      <c r="E31" s="141"/>
      <c r="F31" s="141"/>
      <c r="G31" s="141"/>
    </row>
    <row r="32" spans="1:7">
      <c r="A32" s="144" t="s">
        <v>297</v>
      </c>
      <c r="B32" s="53"/>
      <c r="C32" s="53"/>
      <c r="D32" s="53"/>
      <c r="E32" s="53"/>
      <c r="F32" s="53"/>
      <c r="G32" s="53"/>
    </row>
    <row r="33" spans="1:7" ht="28.8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>
      <c r="A36" s="54"/>
      <c r="B36" s="54"/>
      <c r="C36" s="54"/>
      <c r="D36" s="54"/>
      <c r="E36" s="54"/>
      <c r="F36" s="54"/>
      <c r="G36" s="54"/>
    </row>
    <row r="38" spans="1:7">
      <c r="A38" t="s">
        <v>516</v>
      </c>
    </row>
    <row r="39" spans="1:7">
      <c r="A39" t="s">
        <v>517</v>
      </c>
    </row>
    <row r="44" spans="1:7" ht="15.6">
      <c r="A44" s="160" t="s">
        <v>602</v>
      </c>
    </row>
    <row r="48" spans="1:7">
      <c r="A48" s="161" t="s">
        <v>603</v>
      </c>
      <c r="B48" s="162"/>
      <c r="C48" s="162"/>
      <c r="D48" s="161" t="s">
        <v>604</v>
      </c>
    </row>
    <row r="49" spans="1:4">
      <c r="A49" s="161" t="s">
        <v>605</v>
      </c>
      <c r="B49" s="162"/>
      <c r="C49" s="162"/>
      <c r="D49" s="161" t="s">
        <v>606</v>
      </c>
    </row>
    <row r="50" spans="1:4">
      <c r="A50" s="161" t="s">
        <v>607</v>
      </c>
      <c r="B50" s="162"/>
      <c r="C50" s="162"/>
      <c r="D50" s="161" t="s">
        <v>608</v>
      </c>
    </row>
    <row r="51" spans="1:4">
      <c r="A51" s="162"/>
      <c r="B51" s="162"/>
      <c r="C51" s="162"/>
      <c r="D51" s="162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8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43"/>
  <sheetViews>
    <sheetView showGridLines="0" zoomScale="75" zoomScaleNormal="75" workbookViewId="0">
      <selection activeCell="E18" sqref="E18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>
      <c r="A1" s="176" t="s">
        <v>518</v>
      </c>
      <c r="B1" s="168"/>
      <c r="C1" s="168"/>
      <c r="D1" s="168"/>
      <c r="E1" s="168"/>
      <c r="F1" s="168"/>
      <c r="G1" s="169"/>
    </row>
    <row r="2" spans="1:7">
      <c r="A2" s="188" t="str">
        <f>'Formato 1'!A2</f>
        <v>Instituto Salmantino para las Personas con Discapacidad</v>
      </c>
      <c r="B2" s="189"/>
      <c r="C2" s="189"/>
      <c r="D2" s="189"/>
      <c r="E2" s="189"/>
      <c r="F2" s="189"/>
      <c r="G2" s="190"/>
    </row>
    <row r="3" spans="1:7">
      <c r="A3" s="185" t="s">
        <v>519</v>
      </c>
      <c r="B3" s="186"/>
      <c r="C3" s="186"/>
      <c r="D3" s="186"/>
      <c r="E3" s="186"/>
      <c r="F3" s="186"/>
      <c r="G3" s="187"/>
    </row>
    <row r="4" spans="1:7">
      <c r="A4" s="185" t="s">
        <v>2</v>
      </c>
      <c r="B4" s="186"/>
      <c r="C4" s="186"/>
      <c r="D4" s="186"/>
      <c r="E4" s="186"/>
      <c r="F4" s="186"/>
      <c r="G4" s="187"/>
    </row>
    <row r="5" spans="1:7" ht="28.8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>
      <c r="A6" s="26" t="s">
        <v>490</v>
      </c>
      <c r="B6" s="119">
        <f t="shared" ref="B6:G6" si="0">SUM(B7:B15)</f>
        <v>3230000</v>
      </c>
      <c r="C6" s="119">
        <f t="shared" si="0"/>
        <v>3436000</v>
      </c>
      <c r="D6" s="119">
        <f t="shared" si="0"/>
        <v>4605000</v>
      </c>
      <c r="E6" s="119">
        <f t="shared" si="0"/>
        <v>4600000</v>
      </c>
      <c r="F6" s="119">
        <f t="shared" si="0"/>
        <v>5100000</v>
      </c>
      <c r="G6" s="119">
        <f t="shared" si="0"/>
        <v>6535072.0100000007</v>
      </c>
    </row>
    <row r="7" spans="1:7">
      <c r="A7" s="58" t="s">
        <v>491</v>
      </c>
      <c r="B7" s="75">
        <v>2700000</v>
      </c>
      <c r="C7" s="75">
        <v>3000000</v>
      </c>
      <c r="D7" s="75">
        <v>4000000</v>
      </c>
      <c r="E7" s="75">
        <v>4100000</v>
      </c>
      <c r="F7" s="75">
        <v>4300000</v>
      </c>
      <c r="G7" s="75">
        <v>5427053.6500000004</v>
      </c>
    </row>
    <row r="8" spans="1:7" ht="15.75" customHeight="1">
      <c r="A8" s="58" t="s">
        <v>492</v>
      </c>
      <c r="B8" s="75">
        <v>300000</v>
      </c>
      <c r="C8" s="75">
        <v>301000</v>
      </c>
      <c r="D8" s="75">
        <v>305000</v>
      </c>
      <c r="E8" s="75">
        <v>200000</v>
      </c>
      <c r="F8" s="75">
        <v>350000</v>
      </c>
      <c r="G8" s="75">
        <v>436402.5</v>
      </c>
    </row>
    <row r="9" spans="1:7">
      <c r="A9" s="58" t="s">
        <v>493</v>
      </c>
      <c r="B9" s="75">
        <v>30000</v>
      </c>
      <c r="C9" s="75">
        <v>25000</v>
      </c>
      <c r="D9" s="75">
        <v>300000</v>
      </c>
      <c r="E9" s="75">
        <v>300000</v>
      </c>
      <c r="F9" s="75">
        <v>350000</v>
      </c>
      <c r="G9" s="75">
        <v>505615.86</v>
      </c>
    </row>
    <row r="10" spans="1:7">
      <c r="A10" s="58" t="s">
        <v>494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>
      <c r="A11" s="58" t="s">
        <v>495</v>
      </c>
      <c r="B11" s="75">
        <v>200000</v>
      </c>
      <c r="C11" s="75">
        <v>110000</v>
      </c>
      <c r="D11" s="75">
        <v>0</v>
      </c>
      <c r="E11" s="75">
        <v>0</v>
      </c>
      <c r="F11" s="75">
        <v>100000</v>
      </c>
      <c r="G11" s="75">
        <v>166000</v>
      </c>
    </row>
    <row r="12" spans="1:7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58"/>
      <c r="B16" s="75"/>
      <c r="C16" s="75"/>
      <c r="D16" s="75"/>
      <c r="E16" s="75"/>
      <c r="F16" s="75"/>
      <c r="G16" s="75"/>
    </row>
    <row r="17" spans="1:7">
      <c r="A17" s="3" t="s">
        <v>500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>
      <c r="A27" s="45" t="s">
        <v>476</v>
      </c>
      <c r="B27" s="78"/>
      <c r="C27" s="78"/>
      <c r="D27" s="78"/>
      <c r="E27" s="78"/>
      <c r="F27" s="78"/>
      <c r="G27" s="78"/>
    </row>
    <row r="28" spans="1:7" ht="14.4" customHeight="1">
      <c r="A28" s="3" t="s">
        <v>502</v>
      </c>
      <c r="B28" s="119">
        <f>B17+B6</f>
        <v>3230000</v>
      </c>
      <c r="C28" s="119">
        <f t="shared" ref="C28:G28" si="2">C17+C6</f>
        <v>3436000</v>
      </c>
      <c r="D28" s="119">
        <f t="shared" si="2"/>
        <v>4605000</v>
      </c>
      <c r="E28" s="119">
        <f t="shared" si="2"/>
        <v>4600000</v>
      </c>
      <c r="F28" s="119">
        <f t="shared" si="2"/>
        <v>5100000</v>
      </c>
      <c r="G28" s="119">
        <f t="shared" si="2"/>
        <v>6535072.0100000007</v>
      </c>
    </row>
    <row r="29" spans="1:7">
      <c r="A29" s="54"/>
      <c r="B29" s="54"/>
      <c r="C29" s="54"/>
      <c r="D29" s="54"/>
      <c r="E29" s="54"/>
      <c r="F29" s="54"/>
      <c r="G29" s="54"/>
    </row>
    <row r="31" spans="1:7">
      <c r="A31" t="s">
        <v>520</v>
      </c>
    </row>
    <row r="32" spans="1:7">
      <c r="A32" t="s">
        <v>521</v>
      </c>
    </row>
    <row r="35" spans="1:4" ht="15.6">
      <c r="A35" s="160" t="s">
        <v>602</v>
      </c>
    </row>
    <row r="39" spans="1:4">
      <c r="A39" s="161" t="s">
        <v>603</v>
      </c>
      <c r="B39" s="162"/>
      <c r="C39" s="162"/>
      <c r="D39" s="161" t="s">
        <v>604</v>
      </c>
    </row>
    <row r="40" spans="1:4">
      <c r="A40" s="161" t="s">
        <v>605</v>
      </c>
      <c r="B40" s="162"/>
      <c r="C40" s="162"/>
      <c r="D40" s="161" t="s">
        <v>606</v>
      </c>
    </row>
    <row r="41" spans="1:4">
      <c r="A41" s="161" t="s">
        <v>607</v>
      </c>
      <c r="B41" s="162"/>
      <c r="C41" s="162"/>
      <c r="D41" s="161" t="s">
        <v>608</v>
      </c>
    </row>
    <row r="42" spans="1:4">
      <c r="A42" s="162"/>
      <c r="B42" s="162"/>
      <c r="C42" s="162"/>
      <c r="D42" s="162"/>
    </row>
    <row r="43" spans="1:4">
      <c r="A43" s="162"/>
      <c r="B43" s="162"/>
      <c r="C43" s="162"/>
      <c r="D43" s="162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8"/>
  <sheetViews>
    <sheetView showGridLines="0" zoomScale="75" zoomScaleNormal="75" workbookViewId="0">
      <selection activeCell="A69" sqref="A69:E82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>
      <c r="A1" s="176" t="s">
        <v>522</v>
      </c>
      <c r="B1" s="168"/>
      <c r="C1" s="168"/>
      <c r="D1" s="168"/>
      <c r="E1" s="168"/>
      <c r="F1" s="168"/>
    </row>
    <row r="2" spans="1:6">
      <c r="A2" s="188" t="str">
        <f>'Formato 1'!A2</f>
        <v>Instituto Salmantino para las Personas con Discapacidad</v>
      </c>
      <c r="B2" s="189"/>
      <c r="C2" s="189"/>
      <c r="D2" s="189"/>
      <c r="E2" s="189"/>
      <c r="F2" s="190"/>
    </row>
    <row r="3" spans="1:6">
      <c r="A3" s="185" t="s">
        <v>523</v>
      </c>
      <c r="B3" s="186"/>
      <c r="C3" s="186"/>
      <c r="D3" s="186"/>
      <c r="E3" s="186"/>
      <c r="F3" s="187"/>
    </row>
    <row r="4" spans="1:6" ht="28.8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>
      <c r="A5" s="143" t="s">
        <v>529</v>
      </c>
      <c r="B5" s="148"/>
      <c r="C5" s="148"/>
      <c r="D5" s="148"/>
      <c r="E5" s="148"/>
      <c r="F5" s="148"/>
    </row>
    <row r="6" spans="1:6">
      <c r="A6" s="146" t="s">
        <v>530</v>
      </c>
      <c r="B6" s="145"/>
      <c r="C6" s="145"/>
      <c r="D6" s="145"/>
      <c r="E6" s="145"/>
      <c r="F6" s="145"/>
    </row>
    <row r="7" spans="1:6" ht="15.75" customHeight="1">
      <c r="A7" s="146" t="s">
        <v>531</v>
      </c>
      <c r="B7" s="145"/>
      <c r="C7" s="145"/>
      <c r="D7" s="145"/>
      <c r="E7" s="145"/>
      <c r="F7" s="145"/>
    </row>
    <row r="8" spans="1:6">
      <c r="A8" s="147"/>
      <c r="B8" s="145"/>
      <c r="C8" s="145"/>
      <c r="D8" s="145"/>
      <c r="E8" s="145"/>
      <c r="F8" s="145"/>
    </row>
    <row r="9" spans="1:6">
      <c r="A9" s="152" t="s">
        <v>532</v>
      </c>
      <c r="B9" s="145"/>
      <c r="C9" s="145"/>
      <c r="D9" s="145"/>
      <c r="E9" s="145"/>
      <c r="F9" s="145"/>
    </row>
    <row r="10" spans="1:6">
      <c r="A10" s="146" t="s">
        <v>533</v>
      </c>
      <c r="B10" s="155"/>
      <c r="C10" s="155"/>
      <c r="D10" s="155"/>
      <c r="E10" s="155"/>
      <c r="F10" s="155"/>
    </row>
    <row r="11" spans="1:6">
      <c r="A11" s="67" t="s">
        <v>534</v>
      </c>
      <c r="B11" s="155"/>
      <c r="C11" s="155"/>
      <c r="D11" s="155"/>
      <c r="E11" s="155"/>
      <c r="F11" s="155"/>
    </row>
    <row r="12" spans="1:6">
      <c r="A12" s="67" t="s">
        <v>535</v>
      </c>
      <c r="B12" s="155"/>
      <c r="C12" s="155"/>
      <c r="D12" s="155"/>
      <c r="E12" s="155"/>
      <c r="F12" s="155"/>
    </row>
    <row r="13" spans="1:6">
      <c r="A13" s="67" t="s">
        <v>536</v>
      </c>
      <c r="B13" s="155"/>
      <c r="C13" s="155"/>
      <c r="D13" s="155"/>
      <c r="E13" s="155"/>
      <c r="F13" s="155"/>
    </row>
    <row r="14" spans="1:6">
      <c r="A14" s="146" t="s">
        <v>537</v>
      </c>
      <c r="B14" s="155"/>
      <c r="C14" s="155"/>
      <c r="D14" s="155"/>
      <c r="E14" s="155"/>
      <c r="F14" s="155"/>
    </row>
    <row r="15" spans="1:6">
      <c r="A15" s="67" t="s">
        <v>534</v>
      </c>
      <c r="B15" s="155"/>
      <c r="C15" s="155"/>
      <c r="D15" s="155"/>
      <c r="E15" s="155"/>
      <c r="F15" s="155"/>
    </row>
    <row r="16" spans="1:6">
      <c r="A16" s="67" t="s">
        <v>535</v>
      </c>
      <c r="B16" s="156"/>
      <c r="C16" s="156"/>
      <c r="D16" s="156"/>
      <c r="E16" s="156"/>
      <c r="F16" s="156"/>
    </row>
    <row r="17" spans="1:6">
      <c r="A17" s="67" t="s">
        <v>536</v>
      </c>
      <c r="B17" s="157"/>
      <c r="C17" s="157"/>
      <c r="D17" s="157"/>
      <c r="E17" s="157"/>
      <c r="F17" s="157"/>
    </row>
    <row r="18" spans="1:6">
      <c r="A18" s="146" t="s">
        <v>538</v>
      </c>
      <c r="B18" s="157"/>
      <c r="C18" s="157"/>
      <c r="D18" s="157"/>
      <c r="E18" s="157"/>
      <c r="F18" s="157"/>
    </row>
    <row r="19" spans="1:6">
      <c r="A19" s="146" t="s">
        <v>539</v>
      </c>
      <c r="B19" s="157"/>
      <c r="C19" s="157"/>
      <c r="D19" s="157"/>
      <c r="E19" s="157"/>
      <c r="F19" s="157"/>
    </row>
    <row r="20" spans="1:6">
      <c r="A20" s="146" t="s">
        <v>540</v>
      </c>
      <c r="B20" s="158"/>
      <c r="C20" s="158"/>
      <c r="D20" s="158"/>
      <c r="E20" s="158"/>
      <c r="F20" s="158"/>
    </row>
    <row r="21" spans="1:6">
      <c r="A21" s="146" t="s">
        <v>541</v>
      </c>
      <c r="B21" s="158"/>
      <c r="C21" s="158"/>
      <c r="D21" s="158"/>
      <c r="E21" s="158"/>
      <c r="F21" s="158"/>
    </row>
    <row r="22" spans="1:6">
      <c r="A22" s="146" t="s">
        <v>542</v>
      </c>
      <c r="B22" s="158"/>
      <c r="C22" s="158"/>
      <c r="D22" s="158"/>
      <c r="E22" s="158"/>
      <c r="F22" s="158"/>
    </row>
    <row r="23" spans="1:6">
      <c r="A23" s="146" t="s">
        <v>543</v>
      </c>
      <c r="B23" s="158"/>
      <c r="C23" s="158"/>
      <c r="D23" s="158"/>
      <c r="E23" s="158"/>
      <c r="F23" s="158"/>
    </row>
    <row r="24" spans="1:6">
      <c r="A24" s="146" t="s">
        <v>544</v>
      </c>
      <c r="B24" s="150"/>
      <c r="C24" s="150"/>
      <c r="D24" s="150"/>
      <c r="E24" s="150"/>
      <c r="F24" s="150"/>
    </row>
    <row r="25" spans="1:6">
      <c r="A25" s="146" t="s">
        <v>545</v>
      </c>
      <c r="B25" s="150"/>
      <c r="C25" s="150"/>
      <c r="D25" s="150"/>
      <c r="E25" s="150"/>
      <c r="F25" s="150"/>
    </row>
    <row r="26" spans="1:6">
      <c r="A26" s="147"/>
      <c r="B26" s="151"/>
      <c r="C26" s="151"/>
      <c r="D26" s="151"/>
      <c r="E26" s="151"/>
      <c r="F26" s="151"/>
    </row>
    <row r="27" spans="1:6" ht="14.4" customHeight="1">
      <c r="A27" s="152" t="s">
        <v>546</v>
      </c>
      <c r="B27" s="149"/>
      <c r="C27" s="149"/>
      <c r="D27" s="149"/>
      <c r="E27" s="149"/>
      <c r="F27" s="149"/>
    </row>
    <row r="28" spans="1:6">
      <c r="A28" s="146" t="s">
        <v>547</v>
      </c>
      <c r="B28" s="91"/>
      <c r="C28" s="91"/>
      <c r="D28" s="91"/>
      <c r="E28" s="91"/>
      <c r="F28" s="91"/>
    </row>
    <row r="29" spans="1:6">
      <c r="A29" s="142"/>
      <c r="B29" s="53"/>
      <c r="C29" s="53"/>
      <c r="D29" s="53"/>
      <c r="E29" s="53"/>
      <c r="F29" s="53"/>
    </row>
    <row r="30" spans="1:6">
      <c r="A30" s="153" t="s">
        <v>548</v>
      </c>
      <c r="B30" s="53"/>
      <c r="C30" s="53"/>
      <c r="D30" s="53"/>
      <c r="E30" s="53"/>
      <c r="F30" s="53"/>
    </row>
    <row r="31" spans="1:6">
      <c r="A31" s="154" t="s">
        <v>533</v>
      </c>
      <c r="B31" s="91"/>
      <c r="C31" s="91"/>
      <c r="D31" s="91"/>
      <c r="E31" s="91"/>
      <c r="F31" s="91"/>
    </row>
    <row r="32" spans="1:6">
      <c r="A32" s="154" t="s">
        <v>537</v>
      </c>
      <c r="B32" s="91"/>
      <c r="C32" s="91"/>
      <c r="D32" s="91"/>
      <c r="E32" s="91"/>
      <c r="F32" s="91"/>
    </row>
    <row r="33" spans="1:6">
      <c r="A33" s="154" t="s">
        <v>549</v>
      </c>
      <c r="B33" s="91"/>
      <c r="C33" s="91"/>
      <c r="D33" s="91"/>
      <c r="E33" s="91"/>
      <c r="F33" s="91"/>
    </row>
    <row r="34" spans="1:6">
      <c r="A34" s="142"/>
      <c r="B34" s="53"/>
      <c r="C34" s="53"/>
      <c r="D34" s="53"/>
      <c r="E34" s="53"/>
      <c r="F34" s="53"/>
    </row>
    <row r="35" spans="1:6">
      <c r="A35" s="153" t="s">
        <v>550</v>
      </c>
      <c r="B35" s="53"/>
      <c r="C35" s="53"/>
      <c r="D35" s="53"/>
      <c r="E35" s="53"/>
      <c r="F35" s="53"/>
    </row>
    <row r="36" spans="1:6">
      <c r="A36" s="154" t="s">
        <v>551</v>
      </c>
      <c r="B36" s="53"/>
      <c r="C36" s="53"/>
      <c r="D36" s="53"/>
      <c r="E36" s="53"/>
      <c r="F36" s="53"/>
    </row>
    <row r="37" spans="1:6">
      <c r="A37" s="154" t="s">
        <v>552</v>
      </c>
      <c r="B37" s="53"/>
      <c r="C37" s="53"/>
      <c r="D37" s="53"/>
      <c r="E37" s="53"/>
      <c r="F37" s="53"/>
    </row>
    <row r="38" spans="1:6">
      <c r="A38" s="154" t="s">
        <v>553</v>
      </c>
      <c r="B38" s="53"/>
      <c r="C38" s="53"/>
      <c r="D38" s="53"/>
      <c r="E38" s="53"/>
      <c r="F38" s="53"/>
    </row>
    <row r="39" spans="1:6">
      <c r="A39" s="142"/>
      <c r="B39" s="53"/>
      <c r="C39" s="53"/>
      <c r="D39" s="53"/>
      <c r="E39" s="53"/>
      <c r="F39" s="53"/>
    </row>
    <row r="40" spans="1:6">
      <c r="A40" s="153" t="s">
        <v>554</v>
      </c>
      <c r="B40" s="53"/>
      <c r="C40" s="53"/>
      <c r="D40" s="53"/>
      <c r="E40" s="53"/>
      <c r="F40" s="53"/>
    </row>
    <row r="41" spans="1:6">
      <c r="A41" s="142"/>
      <c r="B41" s="53"/>
      <c r="C41" s="53"/>
      <c r="D41" s="53"/>
      <c r="E41" s="53"/>
      <c r="F41" s="53"/>
    </row>
    <row r="42" spans="1:6">
      <c r="A42" s="153" t="s">
        <v>555</v>
      </c>
      <c r="B42" s="53"/>
      <c r="C42" s="53"/>
      <c r="D42" s="53"/>
      <c r="E42" s="53"/>
      <c r="F42" s="53"/>
    </row>
    <row r="43" spans="1:6">
      <c r="A43" s="154" t="s">
        <v>556</v>
      </c>
      <c r="B43" s="91"/>
      <c r="C43" s="91"/>
      <c r="D43" s="91"/>
      <c r="E43" s="91"/>
      <c r="F43" s="91"/>
    </row>
    <row r="44" spans="1:6">
      <c r="A44" s="154" t="s">
        <v>557</v>
      </c>
      <c r="B44" s="91"/>
      <c r="C44" s="91"/>
      <c r="D44" s="91"/>
      <c r="E44" s="91"/>
      <c r="F44" s="91"/>
    </row>
    <row r="45" spans="1:6">
      <c r="A45" s="154" t="s">
        <v>558</v>
      </c>
      <c r="B45" s="91"/>
      <c r="C45" s="91"/>
      <c r="D45" s="91"/>
      <c r="E45" s="91"/>
      <c r="F45" s="91"/>
    </row>
    <row r="46" spans="1:6">
      <c r="A46" s="142"/>
      <c r="B46" s="53"/>
      <c r="C46" s="53"/>
      <c r="D46" s="53"/>
      <c r="E46" s="53"/>
      <c r="F46" s="53"/>
    </row>
    <row r="47" spans="1:6" ht="28.8">
      <c r="A47" s="153" t="s">
        <v>559</v>
      </c>
      <c r="B47" s="53"/>
      <c r="C47" s="53"/>
      <c r="D47" s="53"/>
      <c r="E47" s="53"/>
      <c r="F47" s="53"/>
    </row>
    <row r="48" spans="1:6">
      <c r="A48" s="154" t="s">
        <v>557</v>
      </c>
      <c r="B48" s="91"/>
      <c r="C48" s="91"/>
      <c r="D48" s="91"/>
      <c r="E48" s="91"/>
      <c r="F48" s="91"/>
    </row>
    <row r="49" spans="1:6">
      <c r="A49" s="154" t="s">
        <v>558</v>
      </c>
      <c r="B49" s="91"/>
      <c r="C49" s="91"/>
      <c r="D49" s="91"/>
      <c r="E49" s="91"/>
      <c r="F49" s="91"/>
    </row>
    <row r="50" spans="1:6">
      <c r="A50" s="142"/>
      <c r="B50" s="53"/>
      <c r="C50" s="53"/>
      <c r="D50" s="53"/>
      <c r="E50" s="53"/>
      <c r="F50" s="53"/>
    </row>
    <row r="51" spans="1:6">
      <c r="A51" s="153" t="s">
        <v>560</v>
      </c>
      <c r="B51" s="53"/>
      <c r="C51" s="53"/>
      <c r="D51" s="53"/>
      <c r="E51" s="53"/>
      <c r="F51" s="53"/>
    </row>
    <row r="52" spans="1:6">
      <c r="A52" s="154" t="s">
        <v>557</v>
      </c>
      <c r="B52" s="91"/>
      <c r="C52" s="91"/>
      <c r="D52" s="91"/>
      <c r="E52" s="91"/>
      <c r="F52" s="91"/>
    </row>
    <row r="53" spans="1:6">
      <c r="A53" s="154" t="s">
        <v>558</v>
      </c>
      <c r="B53" s="91"/>
      <c r="C53" s="91"/>
      <c r="D53" s="91"/>
      <c r="E53" s="91"/>
      <c r="F53" s="91"/>
    </row>
    <row r="54" spans="1:6">
      <c r="A54" s="154" t="s">
        <v>561</v>
      </c>
      <c r="B54" s="91"/>
      <c r="C54" s="91"/>
      <c r="D54" s="91"/>
      <c r="E54" s="91"/>
      <c r="F54" s="91"/>
    </row>
    <row r="55" spans="1:6">
      <c r="A55" s="142"/>
      <c r="B55" s="53"/>
      <c r="C55" s="53"/>
      <c r="D55" s="53"/>
      <c r="E55" s="53"/>
      <c r="F55" s="53"/>
    </row>
    <row r="56" spans="1:6">
      <c r="A56" s="153" t="s">
        <v>562</v>
      </c>
      <c r="B56" s="53"/>
      <c r="C56" s="53"/>
      <c r="D56" s="53"/>
      <c r="E56" s="53"/>
      <c r="F56" s="53"/>
    </row>
    <row r="57" spans="1:6">
      <c r="A57" s="154" t="s">
        <v>557</v>
      </c>
      <c r="B57" s="91"/>
      <c r="C57" s="91"/>
      <c r="D57" s="91"/>
      <c r="E57" s="91"/>
      <c r="F57" s="91"/>
    </row>
    <row r="58" spans="1:6">
      <c r="A58" s="154" t="s">
        <v>558</v>
      </c>
      <c r="B58" s="91"/>
      <c r="C58" s="91"/>
      <c r="D58" s="91"/>
      <c r="E58" s="91"/>
      <c r="F58" s="91"/>
    </row>
    <row r="59" spans="1:6">
      <c r="A59" s="142"/>
      <c r="B59" s="53"/>
      <c r="C59" s="53"/>
      <c r="D59" s="53"/>
      <c r="E59" s="53"/>
      <c r="F59" s="53"/>
    </row>
    <row r="60" spans="1:6">
      <c r="A60" s="153" t="s">
        <v>563</v>
      </c>
      <c r="B60" s="53"/>
      <c r="C60" s="53"/>
      <c r="D60" s="53"/>
      <c r="E60" s="53"/>
      <c r="F60" s="53"/>
    </row>
    <row r="61" spans="1:6">
      <c r="A61" s="154" t="s">
        <v>564</v>
      </c>
      <c r="B61" s="141"/>
      <c r="C61" s="141"/>
      <c r="D61" s="141"/>
      <c r="E61" s="141"/>
      <c r="F61" s="141"/>
    </row>
    <row r="62" spans="1:6">
      <c r="A62" s="154" t="s">
        <v>565</v>
      </c>
      <c r="B62" s="159"/>
      <c r="C62" s="159"/>
      <c r="D62" s="159"/>
      <c r="E62" s="159"/>
      <c r="F62" s="159"/>
    </row>
    <row r="63" spans="1:6">
      <c r="A63" s="142"/>
      <c r="B63" s="141"/>
      <c r="C63" s="141"/>
      <c r="D63" s="141"/>
      <c r="E63" s="141"/>
      <c r="F63" s="141"/>
    </row>
    <row r="64" spans="1:6">
      <c r="A64" s="153" t="s">
        <v>566</v>
      </c>
      <c r="B64" s="141"/>
      <c r="C64" s="141"/>
      <c r="D64" s="141"/>
      <c r="E64" s="141"/>
      <c r="F64" s="141"/>
    </row>
    <row r="65" spans="1:6">
      <c r="A65" s="154" t="s">
        <v>567</v>
      </c>
      <c r="B65" s="141"/>
      <c r="C65" s="141"/>
      <c r="D65" s="141"/>
      <c r="E65" s="141"/>
      <c r="F65" s="141"/>
    </row>
    <row r="66" spans="1:6">
      <c r="A66" s="154" t="s">
        <v>568</v>
      </c>
      <c r="B66" s="142"/>
      <c r="C66" s="53"/>
      <c r="D66" s="142"/>
      <c r="E66" s="142"/>
      <c r="F66" s="142"/>
    </row>
    <row r="67" spans="1:6">
      <c r="A67" s="54"/>
      <c r="B67" s="54"/>
      <c r="C67" s="54"/>
      <c r="D67" s="54"/>
      <c r="E67" s="54"/>
      <c r="F67" s="54"/>
    </row>
    <row r="71" spans="1:6" ht="15.6">
      <c r="A71" s="160" t="s">
        <v>602</v>
      </c>
    </row>
    <row r="75" spans="1:6">
      <c r="A75" s="161" t="s">
        <v>603</v>
      </c>
      <c r="B75" s="162"/>
      <c r="C75" s="162"/>
      <c r="D75" s="161" t="s">
        <v>604</v>
      </c>
    </row>
    <row r="76" spans="1:6">
      <c r="A76" s="161" t="s">
        <v>605</v>
      </c>
      <c r="B76" s="162"/>
      <c r="C76" s="162"/>
      <c r="D76" s="161" t="s">
        <v>606</v>
      </c>
    </row>
    <row r="77" spans="1:6">
      <c r="A77" s="161" t="s">
        <v>607</v>
      </c>
      <c r="B77" s="162"/>
      <c r="C77" s="162"/>
      <c r="D77" s="161" t="s">
        <v>608</v>
      </c>
    </row>
    <row r="78" spans="1:6">
      <c r="A78" s="162"/>
      <c r="B78" s="162"/>
      <c r="C78" s="162"/>
      <c r="D78" s="16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>
      <c r="A1" s="194" t="s">
        <v>453</v>
      </c>
      <c r="B1" s="194"/>
      <c r="C1" s="194"/>
      <c r="D1" s="194"/>
      <c r="E1" s="194"/>
      <c r="F1" s="194"/>
      <c r="G1" s="194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31" t="s">
        <v>454</v>
      </c>
      <c r="B3" s="132"/>
      <c r="C3" s="132"/>
      <c r="D3" s="132"/>
      <c r="E3" s="132"/>
      <c r="F3" s="132"/>
      <c r="G3" s="133"/>
    </row>
    <row r="4" spans="1:7">
      <c r="A4" s="131" t="s">
        <v>2</v>
      </c>
      <c r="B4" s="132"/>
      <c r="C4" s="132"/>
      <c r="D4" s="132"/>
      <c r="E4" s="132"/>
      <c r="F4" s="132"/>
      <c r="G4" s="133"/>
    </row>
    <row r="5" spans="1:7">
      <c r="A5" s="131" t="s">
        <v>455</v>
      </c>
      <c r="B5" s="132"/>
      <c r="C5" s="132"/>
      <c r="D5" s="132"/>
      <c r="E5" s="132"/>
      <c r="F5" s="132"/>
      <c r="G5" s="133"/>
    </row>
    <row r="6" spans="1:7">
      <c r="A6" s="192" t="s">
        <v>505</v>
      </c>
      <c r="B6" s="36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83.25" customHeight="1">
      <c r="A7" s="193"/>
      <c r="B7" s="70" t="s">
        <v>569</v>
      </c>
      <c r="C7" s="193"/>
      <c r="D7" s="193"/>
      <c r="E7" s="193"/>
      <c r="F7" s="193"/>
      <c r="G7" s="193"/>
    </row>
    <row r="8" spans="1:7" ht="28.8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60"/>
      <c r="B21" s="60"/>
      <c r="C21" s="60"/>
      <c r="D21" s="60"/>
      <c r="E21" s="60"/>
      <c r="F21" s="60"/>
      <c r="G21" s="60"/>
    </row>
    <row r="22" spans="1:7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60"/>
      <c r="B28" s="60"/>
      <c r="C28" s="60"/>
      <c r="D28" s="60"/>
      <c r="E28" s="60"/>
      <c r="F28" s="60"/>
      <c r="G28" s="60"/>
    </row>
    <row r="29" spans="1:7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>
      <c r="A31" s="60"/>
      <c r="B31" s="60"/>
      <c r="C31" s="60"/>
      <c r="D31" s="60"/>
      <c r="E31" s="60"/>
      <c r="F31" s="60"/>
      <c r="G31" s="60"/>
    </row>
    <row r="32" spans="1:7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>
      <c r="A33" s="60"/>
      <c r="B33" s="60"/>
      <c r="C33" s="60"/>
      <c r="D33" s="60"/>
      <c r="E33" s="60"/>
      <c r="F33" s="60"/>
      <c r="G33" s="60"/>
    </row>
    <row r="34" spans="1:7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>
      <c r="A1" s="195" t="s">
        <v>488</v>
      </c>
      <c r="B1" s="195"/>
      <c r="C1" s="195"/>
      <c r="D1" s="195"/>
      <c r="E1" s="195"/>
      <c r="F1" s="195"/>
      <c r="G1" s="195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489</v>
      </c>
      <c r="B3" s="114"/>
      <c r="C3" s="114"/>
      <c r="D3" s="114"/>
      <c r="E3" s="114"/>
      <c r="F3" s="114"/>
      <c r="G3" s="115"/>
    </row>
    <row r="4" spans="1:7">
      <c r="A4" s="113" t="s">
        <v>2</v>
      </c>
      <c r="B4" s="114"/>
      <c r="C4" s="114"/>
      <c r="D4" s="114"/>
      <c r="E4" s="114"/>
      <c r="F4" s="114"/>
      <c r="G4" s="115"/>
    </row>
    <row r="5" spans="1:7">
      <c r="A5" s="113" t="s">
        <v>455</v>
      </c>
      <c r="B5" s="114"/>
      <c r="C5" s="114"/>
      <c r="D5" s="114"/>
      <c r="E5" s="114"/>
      <c r="F5" s="114"/>
      <c r="G5" s="115"/>
    </row>
    <row r="6" spans="1:7">
      <c r="A6" s="196" t="s">
        <v>580</v>
      </c>
      <c r="B6" s="36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57.75" customHeight="1">
      <c r="A7" s="197"/>
      <c r="B7" s="37" t="s">
        <v>569</v>
      </c>
      <c r="C7" s="193"/>
      <c r="D7" s="193"/>
      <c r="E7" s="193"/>
      <c r="F7" s="193"/>
      <c r="G7" s="193"/>
    </row>
    <row r="8" spans="1:7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53"/>
      <c r="B18" s="45"/>
      <c r="C18" s="45"/>
      <c r="D18" s="45"/>
      <c r="E18" s="45"/>
      <c r="F18" s="45"/>
      <c r="G18" s="45"/>
    </row>
    <row r="19" spans="1:7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>
      <c r="A29" s="45"/>
      <c r="B29" s="45"/>
      <c r="C29" s="45"/>
      <c r="D29" s="45"/>
      <c r="E29" s="45"/>
      <c r="F29" s="45"/>
      <c r="G29" s="45"/>
    </row>
    <row r="30" spans="1:7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>
      <c r="A1" s="195" t="s">
        <v>503</v>
      </c>
      <c r="B1" s="195"/>
      <c r="C1" s="195"/>
      <c r="D1" s="195"/>
      <c r="E1" s="195"/>
      <c r="F1" s="195"/>
      <c r="G1" s="195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504</v>
      </c>
      <c r="B3" s="114"/>
      <c r="C3" s="114"/>
      <c r="D3" s="114"/>
      <c r="E3" s="114"/>
      <c r="F3" s="114"/>
      <c r="G3" s="115"/>
    </row>
    <row r="4" spans="1:7">
      <c r="A4" s="116" t="s">
        <v>2</v>
      </c>
      <c r="B4" s="117"/>
      <c r="C4" s="117"/>
      <c r="D4" s="117"/>
      <c r="E4" s="117"/>
      <c r="F4" s="117"/>
      <c r="G4" s="118"/>
    </row>
    <row r="5" spans="1:7">
      <c r="A5" s="199" t="s">
        <v>505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6">
        <f>+F5+1</f>
        <v>2022</v>
      </c>
    </row>
    <row r="6" spans="1:7" ht="30.6">
      <c r="A6" s="175"/>
      <c r="B6" s="201"/>
      <c r="C6" s="201"/>
      <c r="D6" s="201"/>
      <c r="E6" s="201"/>
      <c r="F6" s="201"/>
      <c r="G6" s="37" t="s">
        <v>584</v>
      </c>
    </row>
    <row r="7" spans="1:7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60"/>
      <c r="B20" s="60"/>
      <c r="C20" s="60"/>
      <c r="D20" s="60"/>
      <c r="E20" s="60"/>
      <c r="F20" s="60"/>
      <c r="G20" s="60"/>
    </row>
    <row r="21" spans="1:7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45"/>
      <c r="B27" s="60"/>
      <c r="C27" s="60"/>
      <c r="D27" s="60"/>
      <c r="E27" s="60"/>
      <c r="F27" s="60"/>
      <c r="G27" s="60"/>
    </row>
    <row r="28" spans="1:7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>
      <c r="A30" s="45"/>
      <c r="B30" s="60"/>
      <c r="C30" s="60"/>
      <c r="D30" s="60"/>
      <c r="E30" s="60"/>
      <c r="F30" s="60"/>
      <c r="G30" s="60"/>
    </row>
    <row r="31" spans="1:7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>
      <c r="A32" s="45"/>
      <c r="B32" s="60"/>
      <c r="C32" s="60"/>
      <c r="D32" s="60"/>
      <c r="E32" s="60"/>
      <c r="F32" s="60"/>
      <c r="G32" s="60"/>
    </row>
    <row r="33" spans="1:7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>
      <c r="A37" s="55"/>
      <c r="B37" s="68"/>
      <c r="C37" s="68"/>
      <c r="D37" s="68"/>
      <c r="E37" s="68"/>
      <c r="F37" s="68"/>
      <c r="G37" s="68"/>
    </row>
    <row r="38" spans="1:7">
      <c r="A38" s="61"/>
    </row>
    <row r="39" spans="1:7">
      <c r="A39" s="198" t="s">
        <v>596</v>
      </c>
      <c r="B39" s="198"/>
      <c r="C39" s="198"/>
      <c r="D39" s="198"/>
      <c r="E39" s="198"/>
      <c r="F39" s="198"/>
      <c r="G39" s="198"/>
    </row>
    <row r="40" spans="1:7">
      <c r="A40" s="198" t="s">
        <v>597</v>
      </c>
      <c r="B40" s="198"/>
      <c r="C40" s="198"/>
      <c r="D40" s="198"/>
      <c r="E40" s="198"/>
      <c r="F40" s="198"/>
      <c r="G40" s="1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>
      <c r="A1" s="195" t="s">
        <v>518</v>
      </c>
      <c r="B1" s="195"/>
      <c r="C1" s="195"/>
      <c r="D1" s="195"/>
      <c r="E1" s="195"/>
      <c r="F1" s="195"/>
      <c r="G1" s="195"/>
    </row>
    <row r="2" spans="1:7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>
      <c r="A3" s="113" t="s">
        <v>519</v>
      </c>
      <c r="B3" s="114"/>
      <c r="C3" s="114"/>
      <c r="D3" s="114"/>
      <c r="E3" s="114"/>
      <c r="F3" s="114"/>
      <c r="G3" s="115"/>
    </row>
    <row r="4" spans="1:7">
      <c r="A4" s="116" t="s">
        <v>2</v>
      </c>
      <c r="B4" s="117"/>
      <c r="C4" s="117"/>
      <c r="D4" s="117"/>
      <c r="E4" s="117"/>
      <c r="F4" s="117"/>
      <c r="G4" s="118"/>
    </row>
    <row r="5" spans="1:7">
      <c r="A5" s="202" t="s">
        <v>580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6">
        <v>2022</v>
      </c>
    </row>
    <row r="6" spans="1:7" ht="48.75" customHeight="1">
      <c r="A6" s="203"/>
      <c r="B6" s="201"/>
      <c r="C6" s="201"/>
      <c r="D6" s="201"/>
      <c r="E6" s="201"/>
      <c r="F6" s="201"/>
      <c r="G6" s="37" t="s">
        <v>598</v>
      </c>
    </row>
    <row r="7" spans="1:7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>
      <c r="A17" s="45"/>
      <c r="B17" s="45"/>
      <c r="C17" s="45"/>
      <c r="D17" s="45"/>
      <c r="E17" s="45"/>
      <c r="F17" s="45"/>
      <c r="G17" s="45"/>
    </row>
    <row r="18" spans="1:7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>
      <c r="A28" s="45"/>
      <c r="B28" s="45"/>
      <c r="C28" s="45"/>
      <c r="D28" s="45"/>
      <c r="E28" s="45"/>
      <c r="F28" s="45"/>
      <c r="G28" s="45"/>
    </row>
    <row r="29" spans="1:7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>
      <c r="A30" s="55"/>
      <c r="B30" s="55"/>
      <c r="C30" s="55"/>
      <c r="D30" s="55"/>
      <c r="E30" s="55"/>
      <c r="F30" s="55"/>
      <c r="G30" s="55"/>
    </row>
    <row r="31" spans="1:7">
      <c r="A31" s="61"/>
    </row>
    <row r="32" spans="1:7">
      <c r="A32" s="198" t="s">
        <v>596</v>
      </c>
      <c r="B32" s="198"/>
      <c r="C32" s="198"/>
      <c r="D32" s="198"/>
      <c r="E32" s="198"/>
      <c r="F32" s="198"/>
      <c r="G32" s="198"/>
    </row>
    <row r="33" spans="1:7">
      <c r="A33" s="198" t="s">
        <v>597</v>
      </c>
      <c r="B33" s="198"/>
      <c r="C33" s="198"/>
      <c r="D33" s="198"/>
      <c r="E33" s="198"/>
      <c r="F33" s="198"/>
      <c r="G33" s="1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>
      <c r="A1" s="204" t="s">
        <v>522</v>
      </c>
      <c r="B1" s="204"/>
      <c r="C1" s="204"/>
      <c r="D1" s="204"/>
      <c r="E1" s="204"/>
      <c r="F1" s="204"/>
    </row>
    <row r="2" spans="1:6" ht="20.100000000000001" customHeight="1">
      <c r="A2" s="110" t="str">
        <f>'Formato 1'!A2</f>
        <v>Instituto Salmantino para las Personas con Discapacidad</v>
      </c>
      <c r="B2" s="134"/>
      <c r="C2" s="134"/>
      <c r="D2" s="134"/>
      <c r="E2" s="134"/>
      <c r="F2" s="135"/>
    </row>
    <row r="3" spans="1:6" ht="29.25" customHeight="1">
      <c r="A3" s="136" t="s">
        <v>523</v>
      </c>
      <c r="B3" s="137"/>
      <c r="C3" s="137"/>
      <c r="D3" s="137"/>
      <c r="E3" s="137"/>
      <c r="F3" s="138"/>
    </row>
    <row r="4" spans="1:6" ht="35.25" customHeight="1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>
      <c r="A5" s="18" t="s">
        <v>529</v>
      </c>
      <c r="B5" s="53"/>
      <c r="C5" s="53"/>
      <c r="D5" s="53"/>
      <c r="E5" s="53"/>
      <c r="F5" s="53"/>
    </row>
    <row r="6" spans="1:6" ht="28.8">
      <c r="A6" s="59" t="s">
        <v>530</v>
      </c>
      <c r="B6" s="60"/>
      <c r="C6" s="60"/>
      <c r="D6" s="60"/>
      <c r="E6" s="60"/>
      <c r="F6" s="60"/>
    </row>
    <row r="7" spans="1:6" ht="14.4">
      <c r="A7" s="59" t="s">
        <v>531</v>
      </c>
      <c r="B7" s="60"/>
      <c r="C7" s="60"/>
      <c r="D7" s="60"/>
      <c r="E7" s="60"/>
      <c r="F7" s="60"/>
    </row>
    <row r="8" spans="1:6" ht="14.4">
      <c r="A8" s="67"/>
      <c r="B8" s="45"/>
      <c r="C8" s="45"/>
      <c r="D8" s="45"/>
      <c r="E8" s="45"/>
      <c r="F8" s="45"/>
    </row>
    <row r="9" spans="1:6" ht="14.4">
      <c r="A9" s="18" t="s">
        <v>532</v>
      </c>
      <c r="B9" s="45"/>
      <c r="C9" s="45"/>
      <c r="D9" s="45"/>
      <c r="E9" s="45"/>
      <c r="F9" s="45"/>
    </row>
    <row r="10" spans="1:6" ht="14.4">
      <c r="A10" s="59" t="s">
        <v>533</v>
      </c>
      <c r="B10" s="60"/>
      <c r="C10" s="60"/>
      <c r="D10" s="60"/>
      <c r="E10" s="60"/>
      <c r="F10" s="60"/>
    </row>
    <row r="11" spans="1:6" ht="14.4">
      <c r="A11" s="80" t="s">
        <v>534</v>
      </c>
      <c r="B11" s="60"/>
      <c r="C11" s="60"/>
      <c r="D11" s="60"/>
      <c r="E11" s="60"/>
      <c r="F11" s="60"/>
    </row>
    <row r="12" spans="1:6" ht="14.4">
      <c r="A12" s="80" t="s">
        <v>535</v>
      </c>
      <c r="B12" s="60"/>
      <c r="C12" s="60"/>
      <c r="D12" s="60"/>
      <c r="E12" s="60"/>
      <c r="F12" s="60"/>
    </row>
    <row r="13" spans="1:6" ht="14.4">
      <c r="A13" s="80" t="s">
        <v>536</v>
      </c>
      <c r="B13" s="60"/>
      <c r="C13" s="60"/>
      <c r="D13" s="60"/>
      <c r="E13" s="60"/>
      <c r="F13" s="60"/>
    </row>
    <row r="14" spans="1:6" ht="14.4">
      <c r="A14" s="59" t="s">
        <v>537</v>
      </c>
      <c r="B14" s="60"/>
      <c r="C14" s="60"/>
      <c r="D14" s="60"/>
      <c r="E14" s="60"/>
      <c r="F14" s="60"/>
    </row>
    <row r="15" spans="1:6" ht="14.4">
      <c r="A15" s="80" t="s">
        <v>534</v>
      </c>
      <c r="B15" s="60"/>
      <c r="C15" s="60"/>
      <c r="D15" s="60"/>
      <c r="E15" s="60"/>
      <c r="F15" s="60"/>
    </row>
    <row r="16" spans="1:6" ht="14.4">
      <c r="A16" s="80" t="s">
        <v>535</v>
      </c>
      <c r="B16" s="60"/>
      <c r="C16" s="60"/>
      <c r="D16" s="60"/>
      <c r="E16" s="60"/>
      <c r="F16" s="60"/>
    </row>
    <row r="17" spans="1:6" ht="14.4">
      <c r="A17" s="80" t="s">
        <v>536</v>
      </c>
      <c r="B17" s="60"/>
      <c r="C17" s="60"/>
      <c r="D17" s="60"/>
      <c r="E17" s="60"/>
      <c r="F17" s="60"/>
    </row>
    <row r="18" spans="1:6" ht="14.4">
      <c r="A18" s="59" t="s">
        <v>538</v>
      </c>
      <c r="B18" s="122"/>
      <c r="C18" s="60"/>
      <c r="D18" s="60"/>
      <c r="E18" s="60"/>
      <c r="F18" s="60"/>
    </row>
    <row r="19" spans="1:6" ht="14.4">
      <c r="A19" s="59" t="s">
        <v>539</v>
      </c>
      <c r="B19" s="60"/>
      <c r="C19" s="60"/>
      <c r="D19" s="60"/>
      <c r="E19" s="60"/>
      <c r="F19" s="60"/>
    </row>
    <row r="20" spans="1:6" ht="14.4">
      <c r="A20" s="59" t="s">
        <v>540</v>
      </c>
      <c r="B20" s="123"/>
      <c r="C20" s="123"/>
      <c r="D20" s="123"/>
      <c r="E20" s="123"/>
      <c r="F20" s="123"/>
    </row>
    <row r="21" spans="1:6" ht="28.8">
      <c r="A21" s="59" t="s">
        <v>541</v>
      </c>
      <c r="B21" s="123"/>
      <c r="C21" s="123"/>
      <c r="D21" s="123"/>
      <c r="E21" s="123"/>
      <c r="F21" s="123"/>
    </row>
    <row r="22" spans="1:6" ht="28.8">
      <c r="A22" s="59" t="s">
        <v>542</v>
      </c>
      <c r="B22" s="123"/>
      <c r="C22" s="123"/>
      <c r="D22" s="123"/>
      <c r="E22" s="123"/>
      <c r="F22" s="123"/>
    </row>
    <row r="23" spans="1:6" ht="14.4">
      <c r="A23" s="59" t="s">
        <v>543</v>
      </c>
      <c r="B23" s="123"/>
      <c r="C23" s="123"/>
      <c r="D23" s="123"/>
      <c r="E23" s="123"/>
      <c r="F23" s="123"/>
    </row>
    <row r="24" spans="1:6" ht="14.4">
      <c r="A24" s="59" t="s">
        <v>544</v>
      </c>
      <c r="B24" s="124"/>
      <c r="C24" s="60"/>
      <c r="D24" s="60"/>
      <c r="E24" s="60"/>
      <c r="F24" s="60"/>
    </row>
    <row r="25" spans="1:6" ht="14.4">
      <c r="A25" s="59" t="s">
        <v>545</v>
      </c>
      <c r="B25" s="124"/>
      <c r="C25" s="60"/>
      <c r="D25" s="60"/>
      <c r="E25" s="60"/>
      <c r="F25" s="60"/>
    </row>
    <row r="26" spans="1:6" ht="14.4">
      <c r="A26" s="67"/>
      <c r="B26" s="45"/>
      <c r="C26" s="45"/>
      <c r="D26" s="45"/>
      <c r="E26" s="45"/>
      <c r="F26" s="45"/>
    </row>
    <row r="27" spans="1:6" ht="14.4">
      <c r="A27" s="18" t="s">
        <v>546</v>
      </c>
      <c r="B27" s="45"/>
      <c r="C27" s="45"/>
      <c r="D27" s="45"/>
      <c r="E27" s="45"/>
      <c r="F27" s="45"/>
    </row>
    <row r="28" spans="1:6" ht="14.4">
      <c r="A28" s="59" t="s">
        <v>547</v>
      </c>
      <c r="B28" s="60"/>
      <c r="C28" s="60"/>
      <c r="D28" s="60"/>
      <c r="E28" s="60"/>
      <c r="F28" s="60"/>
    </row>
    <row r="29" spans="1:6" ht="14.4">
      <c r="A29" s="67"/>
      <c r="B29" s="45"/>
      <c r="C29" s="45"/>
      <c r="D29" s="45"/>
      <c r="E29" s="45"/>
      <c r="F29" s="45"/>
    </row>
    <row r="30" spans="1:6" ht="14.4">
      <c r="A30" s="18" t="s">
        <v>548</v>
      </c>
      <c r="B30" s="45"/>
      <c r="C30" s="45"/>
      <c r="D30" s="45"/>
      <c r="E30" s="45"/>
      <c r="F30" s="45"/>
    </row>
    <row r="31" spans="1:6" ht="14.4">
      <c r="A31" s="59" t="s">
        <v>533</v>
      </c>
      <c r="B31" s="60"/>
      <c r="C31" s="60"/>
      <c r="D31" s="60"/>
      <c r="E31" s="60"/>
      <c r="F31" s="60"/>
    </row>
    <row r="32" spans="1:6" ht="14.4">
      <c r="A32" s="59" t="s">
        <v>537</v>
      </c>
      <c r="B32" s="60"/>
      <c r="C32" s="60"/>
      <c r="D32" s="60"/>
      <c r="E32" s="60"/>
      <c r="F32" s="60"/>
    </row>
    <row r="33" spans="1:6" ht="14.4">
      <c r="A33" s="59" t="s">
        <v>549</v>
      </c>
      <c r="B33" s="60"/>
      <c r="C33" s="60"/>
      <c r="D33" s="60"/>
      <c r="E33" s="60"/>
      <c r="F33" s="60"/>
    </row>
    <row r="34" spans="1:6" ht="14.4">
      <c r="A34" s="67"/>
      <c r="B34" s="45"/>
      <c r="C34" s="45"/>
      <c r="D34" s="45"/>
      <c r="E34" s="45"/>
      <c r="F34" s="45"/>
    </row>
    <row r="35" spans="1:6" ht="14.4">
      <c r="A35" s="18" t="s">
        <v>550</v>
      </c>
      <c r="B35" s="45"/>
      <c r="C35" s="45"/>
      <c r="D35" s="45"/>
      <c r="E35" s="45"/>
      <c r="F35" s="45"/>
    </row>
    <row r="36" spans="1:6" ht="14.4">
      <c r="A36" s="59" t="s">
        <v>551</v>
      </c>
      <c r="B36" s="60"/>
      <c r="C36" s="60"/>
      <c r="D36" s="60"/>
      <c r="E36" s="60"/>
      <c r="F36" s="60"/>
    </row>
    <row r="37" spans="1:6" ht="14.4">
      <c r="A37" s="59" t="s">
        <v>552</v>
      </c>
      <c r="B37" s="60"/>
      <c r="C37" s="60"/>
      <c r="D37" s="60"/>
      <c r="E37" s="60"/>
      <c r="F37" s="60"/>
    </row>
    <row r="38" spans="1:6" ht="14.4">
      <c r="A38" s="59" t="s">
        <v>553</v>
      </c>
      <c r="B38" s="124"/>
      <c r="C38" s="60"/>
      <c r="D38" s="60"/>
      <c r="E38" s="60"/>
      <c r="F38" s="60"/>
    </row>
    <row r="39" spans="1:6" ht="14.4">
      <c r="A39" s="67"/>
      <c r="B39" s="45"/>
      <c r="C39" s="45"/>
      <c r="D39" s="45"/>
      <c r="E39" s="45"/>
      <c r="F39" s="45"/>
    </row>
    <row r="40" spans="1:6" ht="14.4">
      <c r="A40" s="18" t="s">
        <v>554</v>
      </c>
      <c r="B40" s="60"/>
      <c r="C40" s="60"/>
      <c r="D40" s="60"/>
      <c r="E40" s="60"/>
      <c r="F40" s="60"/>
    </row>
    <row r="41" spans="1:6" ht="14.4">
      <c r="A41" s="67"/>
      <c r="B41" s="45"/>
      <c r="C41" s="45"/>
      <c r="D41" s="45"/>
      <c r="E41" s="45"/>
      <c r="F41" s="45"/>
    </row>
    <row r="42" spans="1:6" ht="14.4">
      <c r="A42" s="18" t="s">
        <v>555</v>
      </c>
      <c r="B42" s="45"/>
      <c r="C42" s="45"/>
      <c r="D42" s="45"/>
      <c r="E42" s="45"/>
      <c r="F42" s="45"/>
    </row>
    <row r="43" spans="1:6" ht="14.4">
      <c r="A43" s="59" t="s">
        <v>556</v>
      </c>
      <c r="B43" s="60"/>
      <c r="C43" s="60"/>
      <c r="D43" s="60"/>
      <c r="E43" s="60"/>
      <c r="F43" s="60"/>
    </row>
    <row r="44" spans="1:6" ht="14.4">
      <c r="A44" s="59" t="s">
        <v>557</v>
      </c>
      <c r="B44" s="60"/>
      <c r="C44" s="60"/>
      <c r="D44" s="60"/>
      <c r="E44" s="60"/>
      <c r="F44" s="60"/>
    </row>
    <row r="45" spans="1:6" ht="14.4">
      <c r="A45" s="59" t="s">
        <v>558</v>
      </c>
      <c r="B45" s="60"/>
      <c r="C45" s="60"/>
      <c r="D45" s="60"/>
      <c r="E45" s="60"/>
      <c r="F45" s="60"/>
    </row>
    <row r="46" spans="1:6" ht="14.4">
      <c r="A46" s="67"/>
      <c r="B46" s="45"/>
      <c r="C46" s="45"/>
      <c r="D46" s="45"/>
      <c r="E46" s="45"/>
      <c r="F46" s="45"/>
    </row>
    <row r="47" spans="1:6" ht="28.8">
      <c r="A47" s="18" t="s">
        <v>559</v>
      </c>
      <c r="B47" s="45"/>
      <c r="C47" s="45"/>
      <c r="D47" s="45"/>
      <c r="E47" s="45"/>
      <c r="F47" s="45"/>
    </row>
    <row r="48" spans="1:6" ht="14.4">
      <c r="A48" s="59" t="s">
        <v>557</v>
      </c>
      <c r="B48" s="123"/>
      <c r="C48" s="123"/>
      <c r="D48" s="123"/>
      <c r="E48" s="123"/>
      <c r="F48" s="123"/>
    </row>
    <row r="49" spans="1:6" ht="14.4">
      <c r="A49" s="59" t="s">
        <v>558</v>
      </c>
      <c r="B49" s="123"/>
      <c r="C49" s="123"/>
      <c r="D49" s="123"/>
      <c r="E49" s="123"/>
      <c r="F49" s="123"/>
    </row>
    <row r="50" spans="1:6" ht="14.4">
      <c r="A50" s="67"/>
      <c r="B50" s="45"/>
      <c r="C50" s="45"/>
      <c r="D50" s="45"/>
      <c r="E50" s="45"/>
      <c r="F50" s="45"/>
    </row>
    <row r="51" spans="1:6" ht="14.4">
      <c r="A51" s="18" t="s">
        <v>560</v>
      </c>
      <c r="B51" s="45"/>
      <c r="C51" s="45"/>
      <c r="D51" s="45"/>
      <c r="E51" s="45"/>
      <c r="F51" s="45"/>
    </row>
    <row r="52" spans="1:6" ht="14.4">
      <c r="A52" s="59" t="s">
        <v>557</v>
      </c>
      <c r="B52" s="60"/>
      <c r="C52" s="60"/>
      <c r="D52" s="60"/>
      <c r="E52" s="60"/>
      <c r="F52" s="60"/>
    </row>
    <row r="53" spans="1:6" ht="14.4">
      <c r="A53" s="59" t="s">
        <v>558</v>
      </c>
      <c r="B53" s="60"/>
      <c r="C53" s="60"/>
      <c r="D53" s="60"/>
      <c r="E53" s="60"/>
      <c r="F53" s="60"/>
    </row>
    <row r="54" spans="1:6" ht="14.4">
      <c r="A54" s="59" t="s">
        <v>561</v>
      </c>
      <c r="B54" s="60"/>
      <c r="C54" s="60"/>
      <c r="D54" s="60"/>
      <c r="E54" s="60"/>
      <c r="F54" s="60"/>
    </row>
    <row r="55" spans="1:6" ht="14.4">
      <c r="A55" s="67"/>
      <c r="B55" s="45"/>
      <c r="C55" s="45"/>
      <c r="D55" s="45"/>
      <c r="E55" s="45"/>
      <c r="F55" s="45"/>
    </row>
    <row r="56" spans="1:6" ht="44.25" customHeight="1">
      <c r="A56" s="18" t="s">
        <v>562</v>
      </c>
      <c r="B56" s="45"/>
      <c r="C56" s="45"/>
      <c r="D56" s="45"/>
      <c r="E56" s="45"/>
      <c r="F56" s="45"/>
    </row>
    <row r="57" spans="1:6" ht="20.100000000000001" customHeight="1">
      <c r="A57" s="59" t="s">
        <v>557</v>
      </c>
      <c r="B57" s="60"/>
      <c r="C57" s="60"/>
      <c r="D57" s="60"/>
      <c r="E57" s="60"/>
      <c r="F57" s="60"/>
    </row>
    <row r="58" spans="1:6" ht="20.100000000000001" customHeight="1">
      <c r="A58" s="59" t="s">
        <v>558</v>
      </c>
      <c r="B58" s="60"/>
      <c r="C58" s="60"/>
      <c r="D58" s="60"/>
      <c r="E58" s="60"/>
      <c r="F58" s="60"/>
    </row>
    <row r="59" spans="1:6" ht="20.100000000000001" customHeight="1">
      <c r="A59" s="67"/>
      <c r="B59" s="45"/>
      <c r="C59" s="45"/>
      <c r="D59" s="45"/>
      <c r="E59" s="45"/>
      <c r="F59" s="45"/>
    </row>
    <row r="60" spans="1:6" ht="20.100000000000001" customHeight="1">
      <c r="A60" s="18" t="s">
        <v>563</v>
      </c>
      <c r="B60" s="45"/>
      <c r="C60" s="45"/>
      <c r="D60" s="45"/>
      <c r="E60" s="45"/>
      <c r="F60" s="45"/>
    </row>
    <row r="61" spans="1:6" ht="20.100000000000001" customHeight="1">
      <c r="A61" s="59" t="s">
        <v>564</v>
      </c>
      <c r="B61" s="60"/>
      <c r="C61" s="60"/>
      <c r="D61" s="60"/>
      <c r="E61" s="60"/>
      <c r="F61" s="60"/>
    </row>
    <row r="62" spans="1:6" ht="20.100000000000001" customHeight="1">
      <c r="A62" s="59" t="s">
        <v>565</v>
      </c>
      <c r="B62" s="124"/>
      <c r="C62" s="60"/>
      <c r="D62" s="60"/>
      <c r="E62" s="60"/>
      <c r="F62" s="60"/>
    </row>
    <row r="63" spans="1:6" ht="20.100000000000001" customHeight="1">
      <c r="A63" s="67"/>
      <c r="B63" s="45"/>
      <c r="C63" s="45"/>
      <c r="D63" s="45"/>
      <c r="E63" s="45"/>
      <c r="F63" s="45"/>
    </row>
    <row r="64" spans="1:6" ht="20.100000000000001" customHeight="1">
      <c r="A64" s="18" t="s">
        <v>566</v>
      </c>
      <c r="B64" s="45"/>
      <c r="C64" s="45"/>
      <c r="D64" s="45"/>
      <c r="E64" s="45"/>
      <c r="F64" s="45"/>
    </row>
    <row r="65" spans="1:6" ht="20.100000000000001" customHeight="1">
      <c r="A65" s="59" t="s">
        <v>567</v>
      </c>
      <c r="B65" s="60"/>
      <c r="C65" s="60"/>
      <c r="D65" s="60"/>
      <c r="E65" s="60"/>
      <c r="F65" s="60"/>
    </row>
    <row r="66" spans="1:6" ht="20.100000000000001" customHeight="1">
      <c r="A66" s="59" t="s">
        <v>568</v>
      </c>
      <c r="B66" s="60"/>
      <c r="C66" s="60"/>
      <c r="D66" s="60"/>
      <c r="E66" s="60"/>
      <c r="F66" s="60"/>
    </row>
    <row r="67" spans="1:6" ht="20.100000000000001" customHeight="1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58"/>
  <sheetViews>
    <sheetView showGridLines="0" zoomScale="75" zoomScaleNormal="75" workbookViewId="0">
      <selection activeCell="E6" sqref="E6"/>
    </sheetView>
  </sheetViews>
  <sheetFormatPr baseColWidth="10" defaultColWidth="11" defaultRowHeight="14.4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>
      <c r="A1" s="167" t="s">
        <v>124</v>
      </c>
      <c r="B1" s="168"/>
      <c r="C1" s="168"/>
      <c r="D1" s="168"/>
      <c r="E1" s="168"/>
      <c r="F1" s="168"/>
      <c r="G1" s="168"/>
      <c r="H1" s="169"/>
    </row>
    <row r="2" spans="1:8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2"/>
    </row>
    <row r="3" spans="1:8" ht="15" customHeight="1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>
      <c r="A7" s="102"/>
      <c r="B7" s="103"/>
      <c r="C7" s="103"/>
      <c r="D7" s="103"/>
      <c r="E7" s="103"/>
      <c r="F7" s="103"/>
      <c r="G7" s="103"/>
      <c r="H7" s="103"/>
    </row>
    <row r="8" spans="1:8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>
      <c r="A17" s="107"/>
      <c r="B17" s="91"/>
      <c r="C17" s="91"/>
      <c r="D17" s="91"/>
      <c r="E17" s="91"/>
      <c r="F17" s="91"/>
      <c r="G17" s="91"/>
      <c r="H17" s="91"/>
    </row>
    <row r="18" spans="1:8">
      <c r="A18" s="8" t="s">
        <v>143</v>
      </c>
      <c r="B18" s="4">
        <v>130665.97</v>
      </c>
      <c r="C18" s="108"/>
      <c r="D18" s="108"/>
      <c r="E18" s="108"/>
      <c r="F18" s="4">
        <v>76078.41</v>
      </c>
      <c r="G18" s="108"/>
      <c r="H18" s="108"/>
    </row>
    <row r="19" spans="1:8" ht="16.5" customHeight="1">
      <c r="A19" s="107"/>
      <c r="B19" s="91"/>
      <c r="C19" s="91"/>
      <c r="D19" s="91"/>
      <c r="E19" s="91"/>
      <c r="F19" s="91"/>
      <c r="G19" s="91"/>
      <c r="H19" s="91"/>
    </row>
    <row r="20" spans="1:8" ht="14.4" customHeight="1">
      <c r="A20" s="8" t="s">
        <v>144</v>
      </c>
      <c r="B20" s="4">
        <f t="shared" ref="B20:H20" si="3">B8+B18</f>
        <v>130665.97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76078.41</v>
      </c>
      <c r="G20" s="4">
        <f t="shared" si="3"/>
        <v>0</v>
      </c>
      <c r="H20" s="4">
        <f t="shared" si="3"/>
        <v>0</v>
      </c>
    </row>
    <row r="21" spans="1:8" ht="16.5" customHeight="1">
      <c r="A21" s="107"/>
      <c r="B21" s="49"/>
      <c r="C21" s="49"/>
      <c r="D21" s="49"/>
      <c r="E21" s="49"/>
      <c r="F21" s="49"/>
      <c r="G21" s="49"/>
      <c r="H21" s="49"/>
    </row>
    <row r="22" spans="1:8" ht="16.5" customHeight="1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>
      <c r="A26" s="9"/>
      <c r="B26" s="49"/>
      <c r="C26" s="49"/>
      <c r="D26" s="49"/>
      <c r="E26" s="49"/>
      <c r="F26" s="49"/>
      <c r="G26" s="49"/>
      <c r="H26" s="49"/>
    </row>
    <row r="27" spans="1:8" ht="16.5" customHeight="1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>
      <c r="A32" s="61"/>
    </row>
    <row r="33" spans="1:8" ht="14.4" customHeight="1">
      <c r="A33" s="170" t="s">
        <v>154</v>
      </c>
      <c r="B33" s="170"/>
      <c r="C33" s="170"/>
      <c r="D33" s="170"/>
      <c r="E33" s="170"/>
      <c r="F33" s="170"/>
      <c r="G33" s="170"/>
      <c r="H33" s="170"/>
    </row>
    <row r="34" spans="1:8" ht="14.4" customHeight="1">
      <c r="A34" s="170"/>
      <c r="B34" s="170"/>
      <c r="C34" s="170"/>
      <c r="D34" s="170"/>
      <c r="E34" s="170"/>
      <c r="F34" s="170"/>
      <c r="G34" s="170"/>
      <c r="H34" s="170"/>
    </row>
    <row r="35" spans="1:8" ht="14.4" customHeight="1">
      <c r="A35" s="170"/>
      <c r="B35" s="170"/>
      <c r="C35" s="170"/>
      <c r="D35" s="170"/>
      <c r="E35" s="170"/>
      <c r="F35" s="170"/>
      <c r="G35" s="170"/>
      <c r="H35" s="170"/>
    </row>
    <row r="36" spans="1:8" ht="14.4" customHeight="1">
      <c r="A36" s="170"/>
      <c r="B36" s="170"/>
      <c r="C36" s="170"/>
      <c r="D36" s="170"/>
      <c r="E36" s="170"/>
      <c r="F36" s="170"/>
      <c r="G36" s="170"/>
      <c r="H36" s="170"/>
    </row>
    <row r="37" spans="1:8" ht="14.4" customHeight="1">
      <c r="A37" s="170"/>
      <c r="B37" s="170"/>
      <c r="C37" s="170"/>
      <c r="D37" s="170"/>
      <c r="E37" s="170"/>
      <c r="F37" s="170"/>
      <c r="G37" s="170"/>
      <c r="H37" s="170"/>
    </row>
    <row r="38" spans="1:8">
      <c r="A38" s="61"/>
    </row>
    <row r="39" spans="1:8" ht="28.8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>
      <c r="A40" s="45"/>
      <c r="B40" s="53"/>
      <c r="C40" s="53"/>
      <c r="D40" s="53"/>
      <c r="E40" s="53"/>
      <c r="F40" s="53"/>
    </row>
    <row r="41" spans="1:8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>
      <c r="A45" s="11" t="s">
        <v>153</v>
      </c>
      <c r="B45" s="54"/>
      <c r="C45" s="54"/>
      <c r="D45" s="54"/>
      <c r="E45" s="54"/>
      <c r="F45" s="54"/>
    </row>
    <row r="49" spans="1:4" ht="15.6">
      <c r="A49" s="160" t="s">
        <v>602</v>
      </c>
    </row>
    <row r="53" spans="1:4">
      <c r="A53" s="161" t="s">
        <v>603</v>
      </c>
      <c r="B53" s="162"/>
      <c r="C53" s="162"/>
      <c r="D53" s="161" t="s">
        <v>604</v>
      </c>
    </row>
    <row r="54" spans="1:4">
      <c r="A54" s="161" t="s">
        <v>605</v>
      </c>
      <c r="B54" s="162"/>
      <c r="C54" s="162"/>
      <c r="D54" s="161" t="s">
        <v>606</v>
      </c>
    </row>
    <row r="55" spans="1:4">
      <c r="A55" s="161" t="s">
        <v>607</v>
      </c>
      <c r="B55" s="162"/>
      <c r="C55" s="162"/>
      <c r="D55" s="161" t="s">
        <v>608</v>
      </c>
    </row>
    <row r="56" spans="1:4">
      <c r="A56" s="162"/>
      <c r="B56" s="162"/>
      <c r="C56" s="162"/>
      <c r="D56" s="162"/>
    </row>
    <row r="57" spans="1:4">
      <c r="A57" s="162"/>
      <c r="B57" s="162"/>
      <c r="C57" s="162"/>
      <c r="D57" s="162"/>
    </row>
    <row r="58" spans="1:4">
      <c r="A58" s="162"/>
      <c r="B58" s="162"/>
      <c r="C58" s="162"/>
      <c r="D58" s="16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32"/>
  <sheetViews>
    <sheetView showGridLines="0" zoomScale="75" zoomScaleNormal="75" workbookViewId="0">
      <selection activeCell="A5" sqref="A5"/>
    </sheetView>
  </sheetViews>
  <sheetFormatPr baseColWidth="10" defaultColWidth="11" defaultRowHeight="14.4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>
      <c r="A1" s="167" t="s">
        <v>165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>
      <c r="A4" s="113" t="s">
        <v>609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4" spans="1:11" ht="15.6">
      <c r="A24" s="160" t="s">
        <v>602</v>
      </c>
    </row>
    <row r="28" spans="1:11">
      <c r="A28" s="161" t="s">
        <v>603</v>
      </c>
      <c r="B28" s="162"/>
      <c r="C28" s="162"/>
      <c r="D28" s="161" t="s">
        <v>604</v>
      </c>
    </row>
    <row r="29" spans="1:11">
      <c r="A29" s="161" t="s">
        <v>605</v>
      </c>
      <c r="B29" s="162"/>
      <c r="C29" s="162"/>
      <c r="D29" s="161" t="s">
        <v>606</v>
      </c>
    </row>
    <row r="30" spans="1:11">
      <c r="A30" s="161" t="s">
        <v>607</v>
      </c>
      <c r="B30" s="162"/>
      <c r="C30" s="162"/>
      <c r="D30" s="161" t="s">
        <v>608</v>
      </c>
    </row>
    <row r="31" spans="1:11">
      <c r="A31" s="162"/>
      <c r="B31" s="162"/>
      <c r="C31" s="162"/>
      <c r="D31" s="162"/>
    </row>
    <row r="32" spans="1:11">
      <c r="A32" s="162"/>
      <c r="B32" s="162"/>
      <c r="C32" s="162"/>
      <c r="D32" s="162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85"/>
  <sheetViews>
    <sheetView showGridLines="0" tabSelected="1" zoomScale="75" zoomScaleNormal="75" workbookViewId="0">
      <selection activeCell="D13" sqref="D13"/>
    </sheetView>
  </sheetViews>
  <sheetFormatPr baseColWidth="10" defaultColWidth="11" defaultRowHeight="14.4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>
      <c r="A1" s="167" t="s">
        <v>189</v>
      </c>
      <c r="B1" s="168"/>
      <c r="C1" s="168"/>
      <c r="D1" s="169"/>
    </row>
    <row r="2" spans="1:4">
      <c r="A2" s="110" t="str">
        <f>'Formato 1'!A2</f>
        <v>Instituto Salmantino para las Personas con Discapacidad</v>
      </c>
      <c r="B2" s="111"/>
      <c r="C2" s="111"/>
      <c r="D2" s="112"/>
    </row>
    <row r="3" spans="1:4">
      <c r="A3" s="113" t="s">
        <v>190</v>
      </c>
      <c r="B3" s="114"/>
      <c r="C3" s="114"/>
      <c r="D3" s="115"/>
    </row>
    <row r="4" spans="1:4">
      <c r="A4" s="113" t="str">
        <f>'Formato 3'!A4</f>
        <v>Del 1 de Enero al 30 de Junio de 2025 (b)</v>
      </c>
      <c r="B4" s="114"/>
      <c r="C4" s="114"/>
      <c r="D4" s="115"/>
    </row>
    <row r="5" spans="1:4">
      <c r="A5" s="116" t="s">
        <v>2</v>
      </c>
      <c r="B5" s="117"/>
      <c r="C5" s="117"/>
      <c r="D5" s="118"/>
    </row>
    <row r="6" spans="1:4" ht="15" customHeight="1"/>
    <row r="7" spans="1:4" ht="28.8">
      <c r="A7" s="13" t="s">
        <v>6</v>
      </c>
      <c r="B7" s="7" t="s">
        <v>191</v>
      </c>
      <c r="C7" s="7" t="s">
        <v>192</v>
      </c>
      <c r="D7" s="7" t="s">
        <v>193</v>
      </c>
    </row>
    <row r="8" spans="1:4">
      <c r="A8" s="3" t="s">
        <v>194</v>
      </c>
      <c r="B8" s="14">
        <f>SUM(B9:B11)</f>
        <v>6535072.0099999998</v>
      </c>
      <c r="C8" s="14">
        <f>SUM(C9:C11)</f>
        <v>3084419.0900000003</v>
      </c>
      <c r="D8" s="14">
        <f>SUM(D9:D11)</f>
        <v>3084419.0900000003</v>
      </c>
    </row>
    <row r="9" spans="1:4">
      <c r="A9" s="58" t="s">
        <v>195</v>
      </c>
      <c r="B9" s="94">
        <v>6535072.0099999998</v>
      </c>
      <c r="C9" s="94">
        <v>3084419.0900000003</v>
      </c>
      <c r="D9" s="94">
        <v>3084419.0900000003</v>
      </c>
    </row>
    <row r="10" spans="1:4">
      <c r="A10" s="58" t="s">
        <v>196</v>
      </c>
      <c r="B10" s="94">
        <v>0</v>
      </c>
      <c r="C10" s="94">
        <v>0</v>
      </c>
      <c r="D10" s="94">
        <v>0</v>
      </c>
    </row>
    <row r="11" spans="1:4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>
      <c r="A12" s="46"/>
      <c r="B12" s="91"/>
      <c r="C12" s="91"/>
      <c r="D12" s="91"/>
    </row>
    <row r="13" spans="1:4">
      <c r="A13" s="3" t="s">
        <v>198</v>
      </c>
      <c r="B13" s="14">
        <f>B14+B15</f>
        <v>6535072.0099999998</v>
      </c>
      <c r="C13" s="14">
        <f>C14+C15</f>
        <v>2270266.9700000002</v>
      </c>
      <c r="D13" s="14">
        <f>D14+D15</f>
        <v>2270266.9700000002</v>
      </c>
    </row>
    <row r="14" spans="1:4">
      <c r="A14" s="58" t="s">
        <v>199</v>
      </c>
      <c r="B14" s="94">
        <v>6535072.0099999998</v>
      </c>
      <c r="C14" s="94">
        <v>2270266.9700000002</v>
      </c>
      <c r="D14" s="94">
        <v>2270266.9700000002</v>
      </c>
    </row>
    <row r="15" spans="1:4">
      <c r="A15" s="58" t="s">
        <v>200</v>
      </c>
      <c r="B15" s="94">
        <v>0</v>
      </c>
      <c r="C15" s="94">
        <v>0</v>
      </c>
      <c r="D15" s="94">
        <v>0</v>
      </c>
    </row>
    <row r="16" spans="1:4">
      <c r="A16" s="46"/>
      <c r="B16" s="91"/>
      <c r="C16" s="91"/>
      <c r="D16" s="91"/>
    </row>
    <row r="17" spans="1:4">
      <c r="A17" s="3" t="s">
        <v>201</v>
      </c>
      <c r="B17" s="15">
        <v>0</v>
      </c>
      <c r="C17" s="14">
        <f>C18+C19</f>
        <v>0</v>
      </c>
      <c r="D17" s="14">
        <f>D18+D19</f>
        <v>0</v>
      </c>
    </row>
    <row r="18" spans="1:4">
      <c r="A18" s="58" t="s">
        <v>202</v>
      </c>
      <c r="B18" s="16">
        <v>0</v>
      </c>
      <c r="C18" s="47">
        <v>0</v>
      </c>
      <c r="D18" s="47">
        <v>0</v>
      </c>
    </row>
    <row r="19" spans="1:4">
      <c r="A19" s="58" t="s">
        <v>203</v>
      </c>
      <c r="B19" s="16">
        <v>0</v>
      </c>
      <c r="C19" s="47">
        <v>0</v>
      </c>
      <c r="D19" s="47">
        <v>0</v>
      </c>
    </row>
    <row r="20" spans="1:4">
      <c r="A20" s="46"/>
      <c r="B20" s="91"/>
      <c r="C20" s="91"/>
      <c r="D20" s="91"/>
    </row>
    <row r="21" spans="1:4">
      <c r="A21" s="3" t="s">
        <v>204</v>
      </c>
      <c r="B21" s="14">
        <f>B8-B13+B17</f>
        <v>0</v>
      </c>
      <c r="C21" s="14">
        <f>C8-C13+C17</f>
        <v>814152.12000000011</v>
      </c>
      <c r="D21" s="14">
        <f>D8-D13+D17</f>
        <v>814152.12000000011</v>
      </c>
    </row>
    <row r="22" spans="1:4">
      <c r="A22" s="3"/>
      <c r="B22" s="91"/>
      <c r="C22" s="91"/>
      <c r="D22" s="91"/>
    </row>
    <row r="23" spans="1:4">
      <c r="A23" s="3" t="s">
        <v>205</v>
      </c>
      <c r="B23" s="14">
        <f>B21-B11</f>
        <v>0</v>
      </c>
      <c r="C23" s="14">
        <f>C21-C11</f>
        <v>814152.12000000011</v>
      </c>
      <c r="D23" s="14">
        <f>D21-D11</f>
        <v>814152.12000000011</v>
      </c>
    </row>
    <row r="24" spans="1:4">
      <c r="A24" s="3"/>
      <c r="B24" s="17"/>
      <c r="C24" s="17"/>
      <c r="D24" s="17"/>
    </row>
    <row r="25" spans="1:4">
      <c r="A25" s="18" t="s">
        <v>206</v>
      </c>
      <c r="B25" s="14">
        <f>B23-B17</f>
        <v>0</v>
      </c>
      <c r="C25" s="14">
        <f>C23-C17</f>
        <v>814152.12000000011</v>
      </c>
      <c r="D25" s="14">
        <f>D23-D17</f>
        <v>814152.12000000011</v>
      </c>
    </row>
    <row r="26" spans="1:4">
      <c r="A26" s="19"/>
      <c r="B26" s="82"/>
      <c r="C26" s="82"/>
      <c r="D26" s="82"/>
    </row>
    <row r="27" spans="1:4">
      <c r="A27" s="61"/>
    </row>
    <row r="28" spans="1:4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>
      <c r="A30" s="58" t="s">
        <v>211</v>
      </c>
      <c r="B30" s="47">
        <v>0</v>
      </c>
      <c r="C30" s="47">
        <v>0</v>
      </c>
      <c r="D30" s="47">
        <v>0</v>
      </c>
    </row>
    <row r="31" spans="1:4">
      <c r="A31" s="58" t="s">
        <v>212</v>
      </c>
      <c r="B31" s="47">
        <v>0</v>
      </c>
      <c r="C31" s="47">
        <v>0</v>
      </c>
      <c r="D31" s="47">
        <v>0</v>
      </c>
    </row>
    <row r="32" spans="1:4">
      <c r="A32" s="45"/>
      <c r="B32" s="49"/>
      <c r="C32" s="49"/>
      <c r="D32" s="49"/>
    </row>
    <row r="33" spans="1:4" ht="14.4" customHeight="1">
      <c r="A33" s="3" t="s">
        <v>213</v>
      </c>
      <c r="B33" s="4">
        <f>B25+B29</f>
        <v>0</v>
      </c>
      <c r="C33" s="4">
        <f>C25+C29</f>
        <v>814152.12000000011</v>
      </c>
      <c r="D33" s="4">
        <f>D25+D29</f>
        <v>814152.12000000011</v>
      </c>
    </row>
    <row r="34" spans="1:4" ht="14.4" customHeight="1">
      <c r="A34" s="55"/>
      <c r="B34" s="56"/>
      <c r="C34" s="56"/>
      <c r="D34" s="56"/>
    </row>
    <row r="35" spans="1:4" ht="14.4" customHeight="1">
      <c r="A35" s="61"/>
    </row>
    <row r="36" spans="1:4" ht="14.4" customHeight="1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" customHeight="1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>
      <c r="A38" s="58" t="s">
        <v>216</v>
      </c>
      <c r="B38" s="47">
        <v>0</v>
      </c>
      <c r="C38" s="47">
        <v>0</v>
      </c>
      <c r="D38" s="47">
        <v>0</v>
      </c>
    </row>
    <row r="39" spans="1:4">
      <c r="A39" s="58" t="s">
        <v>217</v>
      </c>
      <c r="B39" s="47">
        <v>0</v>
      </c>
      <c r="C39" s="47">
        <v>0</v>
      </c>
      <c r="D39" s="47">
        <v>0</v>
      </c>
    </row>
    <row r="40" spans="1:4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>
      <c r="A41" s="58" t="s">
        <v>219</v>
      </c>
      <c r="B41" s="47">
        <v>0</v>
      </c>
      <c r="C41" s="47">
        <v>0</v>
      </c>
      <c r="D41" s="47">
        <v>0</v>
      </c>
    </row>
    <row r="42" spans="1:4">
      <c r="A42" s="58" t="s">
        <v>220</v>
      </c>
      <c r="B42" s="47">
        <v>0</v>
      </c>
      <c r="C42" s="47">
        <v>0</v>
      </c>
      <c r="D42" s="47">
        <v>0</v>
      </c>
    </row>
    <row r="43" spans="1:4">
      <c r="A43" s="45"/>
      <c r="B43" s="49"/>
      <c r="C43" s="49"/>
      <c r="D43" s="49"/>
    </row>
    <row r="44" spans="1:4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>
      <c r="A45" s="20"/>
      <c r="B45" s="56"/>
      <c r="C45" s="56"/>
      <c r="D45" s="56"/>
    </row>
    <row r="47" spans="1:4" ht="28.8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>
      <c r="A48" s="95" t="s">
        <v>222</v>
      </c>
      <c r="B48" s="96">
        <f>B9</f>
        <v>6535072.0099999998</v>
      </c>
      <c r="C48" s="96">
        <f>C9</f>
        <v>3084419.0900000003</v>
      </c>
      <c r="D48" s="96">
        <f>D9</f>
        <v>3084419.0900000003</v>
      </c>
    </row>
    <row r="49" spans="1:4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>
      <c r="A50" s="97" t="s">
        <v>216</v>
      </c>
      <c r="B50" s="47">
        <v>0</v>
      </c>
      <c r="C50" s="47">
        <v>0</v>
      </c>
      <c r="D50" s="47">
        <v>0</v>
      </c>
    </row>
    <row r="51" spans="1:4">
      <c r="A51" s="97" t="s">
        <v>219</v>
      </c>
      <c r="B51" s="47">
        <v>0</v>
      </c>
      <c r="C51" s="47">
        <v>0</v>
      </c>
      <c r="D51" s="47">
        <v>0</v>
      </c>
    </row>
    <row r="52" spans="1:4">
      <c r="A52" s="45"/>
      <c r="B52" s="49"/>
      <c r="C52" s="49"/>
      <c r="D52" s="49"/>
    </row>
    <row r="53" spans="1:4">
      <c r="A53" s="58" t="s">
        <v>199</v>
      </c>
      <c r="B53" s="47">
        <f>B14</f>
        <v>6535072.0099999998</v>
      </c>
      <c r="C53" s="47">
        <f>C14</f>
        <v>2270266.9700000002</v>
      </c>
      <c r="D53" s="47">
        <f>D14</f>
        <v>2270266.9700000002</v>
      </c>
    </row>
    <row r="54" spans="1:4">
      <c r="A54" s="45"/>
      <c r="B54" s="49"/>
      <c r="C54" s="49"/>
      <c r="D54" s="49"/>
    </row>
    <row r="55" spans="1:4">
      <c r="A55" s="58" t="s">
        <v>202</v>
      </c>
      <c r="B55" s="22">
        <v>0</v>
      </c>
      <c r="C55" s="47">
        <f>C18</f>
        <v>0</v>
      </c>
      <c r="D55" s="47">
        <f>D18</f>
        <v>0</v>
      </c>
    </row>
    <row r="56" spans="1:4">
      <c r="A56" s="45"/>
      <c r="B56" s="49"/>
      <c r="C56" s="49"/>
      <c r="D56" s="49"/>
    </row>
    <row r="57" spans="1:4">
      <c r="A57" s="18" t="s">
        <v>224</v>
      </c>
      <c r="B57" s="4">
        <f>B48+B49-B53+B55</f>
        <v>0</v>
      </c>
      <c r="C57" s="4">
        <f>C48+C49-C53+C55</f>
        <v>814152.12000000011</v>
      </c>
      <c r="D57" s="4">
        <f>D48+D49-D53+D55</f>
        <v>814152.12000000011</v>
      </c>
    </row>
    <row r="58" spans="1:4">
      <c r="A58" s="23"/>
      <c r="B58" s="24"/>
      <c r="C58" s="24"/>
      <c r="D58" s="24"/>
    </row>
    <row r="59" spans="1:4">
      <c r="A59" s="18" t="s">
        <v>225</v>
      </c>
      <c r="B59" s="4">
        <f>B57-B49</f>
        <v>0</v>
      </c>
      <c r="C59" s="4">
        <f>C57-C49</f>
        <v>814152.12000000011</v>
      </c>
      <c r="D59" s="4">
        <f>D57-D49</f>
        <v>814152.12000000011</v>
      </c>
    </row>
    <row r="60" spans="1:4">
      <c r="A60" s="55"/>
      <c r="B60" s="56"/>
      <c r="C60" s="56"/>
      <c r="D60" s="56"/>
    </row>
    <row r="62" spans="1:4" ht="28.8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>
      <c r="A65" s="97" t="s">
        <v>217</v>
      </c>
      <c r="B65" s="94">
        <v>0</v>
      </c>
      <c r="C65" s="94">
        <v>0</v>
      </c>
      <c r="D65" s="94">
        <v>0</v>
      </c>
    </row>
    <row r="66" spans="1:4">
      <c r="A66" s="97" t="s">
        <v>220</v>
      </c>
      <c r="B66" s="94">
        <v>0</v>
      </c>
      <c r="C66" s="94">
        <v>0</v>
      </c>
      <c r="D66" s="94">
        <v>0</v>
      </c>
    </row>
    <row r="67" spans="1:4">
      <c r="A67" s="45"/>
      <c r="B67" s="91"/>
      <c r="C67" s="91"/>
      <c r="D67" s="91"/>
    </row>
    <row r="68" spans="1:4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>
      <c r="A69" s="45"/>
      <c r="B69" s="91"/>
      <c r="C69" s="91"/>
      <c r="D69" s="91"/>
    </row>
    <row r="70" spans="1:4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>
      <c r="A71" s="45"/>
      <c r="B71" s="91"/>
      <c r="C71" s="91"/>
      <c r="D71" s="91"/>
    </row>
    <row r="72" spans="1:4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>
      <c r="A73" s="45"/>
      <c r="B73" s="91"/>
      <c r="C73" s="91"/>
      <c r="D73" s="91"/>
    </row>
    <row r="74" spans="1:4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>
      <c r="A75" s="55"/>
      <c r="B75" s="82"/>
      <c r="C75" s="82"/>
      <c r="D75" s="82"/>
    </row>
    <row r="77" spans="1:4" ht="15.6">
      <c r="A77" s="160" t="s">
        <v>602</v>
      </c>
    </row>
    <row r="81" spans="1:4">
      <c r="A81" s="161" t="s">
        <v>603</v>
      </c>
      <c r="B81" s="162"/>
      <c r="C81" s="162"/>
      <c r="D81" s="161" t="s">
        <v>604</v>
      </c>
    </row>
    <row r="82" spans="1:4">
      <c r="A82" s="161" t="s">
        <v>605</v>
      </c>
      <c r="B82" s="162"/>
      <c r="C82" s="162"/>
      <c r="D82" s="161" t="s">
        <v>606</v>
      </c>
    </row>
    <row r="83" spans="1:4">
      <c r="A83" s="161" t="s">
        <v>607</v>
      </c>
      <c r="B83" s="162"/>
      <c r="C83" s="162"/>
      <c r="D83" s="161" t="s">
        <v>608</v>
      </c>
    </row>
    <row r="84" spans="1:4">
      <c r="A84" s="162"/>
      <c r="B84" s="162"/>
      <c r="C84" s="162"/>
      <c r="D84" s="162"/>
    </row>
    <row r="85" spans="1:4">
      <c r="A85" s="162"/>
      <c r="B85" s="162"/>
      <c r="C85" s="162"/>
      <c r="D85" s="16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C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7"/>
  <sheetViews>
    <sheetView showGridLines="0" zoomScale="75" zoomScaleNormal="75" workbookViewId="0">
      <selection activeCell="D19" sqref="D19"/>
    </sheetView>
  </sheetViews>
  <sheetFormatPr baseColWidth="10" defaultColWidth="11" defaultRowHeight="14.4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>
      <c r="A1" s="167" t="s">
        <v>230</v>
      </c>
      <c r="B1" s="168"/>
      <c r="C1" s="168"/>
      <c r="D1" s="168"/>
      <c r="E1" s="168"/>
      <c r="F1" s="168"/>
      <c r="G1" s="169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231</v>
      </c>
      <c r="B3" s="114"/>
      <c r="C3" s="114"/>
      <c r="D3" s="114"/>
      <c r="E3" s="114"/>
      <c r="F3" s="114"/>
      <c r="G3" s="115"/>
    </row>
    <row r="4" spans="1:7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>
      <c r="A5" s="116" t="s">
        <v>2</v>
      </c>
      <c r="B5" s="117"/>
      <c r="C5" s="117"/>
      <c r="D5" s="117"/>
      <c r="E5" s="117"/>
      <c r="F5" s="117"/>
      <c r="G5" s="118"/>
    </row>
    <row r="6" spans="1:7">
      <c r="A6" s="171" t="s">
        <v>232</v>
      </c>
      <c r="B6" s="173" t="s">
        <v>233</v>
      </c>
      <c r="C6" s="173"/>
      <c r="D6" s="173"/>
      <c r="E6" s="173"/>
      <c r="F6" s="173"/>
      <c r="G6" s="173" t="s">
        <v>234</v>
      </c>
    </row>
    <row r="7" spans="1:7" ht="28.8">
      <c r="A7" s="172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3"/>
    </row>
    <row r="8" spans="1:7">
      <c r="A8" s="26" t="s">
        <v>239</v>
      </c>
      <c r="B8" s="91"/>
      <c r="C8" s="91"/>
      <c r="D8" s="91"/>
      <c r="E8" s="91"/>
      <c r="F8" s="91"/>
      <c r="G8" s="91"/>
    </row>
    <row r="9" spans="1:7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>
      <c r="A15" s="58" t="s">
        <v>246</v>
      </c>
      <c r="B15" s="47">
        <v>970000</v>
      </c>
      <c r="C15" s="47">
        <v>0</v>
      </c>
      <c r="D15" s="47">
        <v>970000</v>
      </c>
      <c r="E15" s="47">
        <v>665089.39</v>
      </c>
      <c r="F15" s="47">
        <v>665089.39</v>
      </c>
      <c r="G15" s="47">
        <f t="shared" si="0"/>
        <v>-304910.61</v>
      </c>
    </row>
    <row r="16" spans="1:7">
      <c r="A16" s="92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" customHeight="1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" customHeight="1">
      <c r="A34" s="58" t="s">
        <v>265</v>
      </c>
      <c r="B34" s="47">
        <v>5565072.0099999998</v>
      </c>
      <c r="C34" s="47">
        <v>0</v>
      </c>
      <c r="D34" s="47">
        <v>5565072.0099999998</v>
      </c>
      <c r="E34" s="47">
        <v>2419329.7000000002</v>
      </c>
      <c r="F34" s="47">
        <v>2419329.7000000002</v>
      </c>
      <c r="G34" s="47">
        <f t="shared" si="4"/>
        <v>-3145742.3099999996</v>
      </c>
    </row>
    <row r="35" spans="1:7" ht="14.4" customHeight="1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" customHeight="1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>
      <c r="A40" s="45"/>
      <c r="B40" s="47"/>
      <c r="C40" s="47"/>
      <c r="D40" s="47"/>
      <c r="E40" s="47"/>
      <c r="F40" s="47"/>
      <c r="G40" s="47"/>
    </row>
    <row r="41" spans="1:7">
      <c r="A41" s="3" t="s">
        <v>271</v>
      </c>
      <c r="B41" s="4">
        <f t="shared" ref="B41:G41" si="7">SUM(B9,B10,B11,B12,B13,B14,B15,B16,B28,B34,B35,B37)</f>
        <v>6535072.0099999998</v>
      </c>
      <c r="C41" s="4">
        <f t="shared" si="7"/>
        <v>0</v>
      </c>
      <c r="D41" s="4">
        <f t="shared" si="7"/>
        <v>6535072.0099999998</v>
      </c>
      <c r="E41" s="4">
        <f t="shared" si="7"/>
        <v>3084419.0900000003</v>
      </c>
      <c r="F41" s="4">
        <f t="shared" si="7"/>
        <v>3084419.0900000003</v>
      </c>
      <c r="G41" s="4">
        <f t="shared" si="7"/>
        <v>-3450652.9199999995</v>
      </c>
    </row>
    <row r="42" spans="1:7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>
      <c r="A43" s="45"/>
      <c r="B43" s="49"/>
      <c r="C43" s="49"/>
      <c r="D43" s="49"/>
      <c r="E43" s="49"/>
      <c r="F43" s="49"/>
      <c r="G43" s="49"/>
    </row>
    <row r="44" spans="1:7">
      <c r="A44" s="3" t="s">
        <v>273</v>
      </c>
      <c r="B44" s="49"/>
      <c r="C44" s="49"/>
      <c r="D44" s="49"/>
      <c r="E44" s="49"/>
      <c r="F44" s="49"/>
      <c r="G44" s="49"/>
    </row>
    <row r="45" spans="1:7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28.8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>
      <c r="A64" s="45"/>
      <c r="B64" s="49"/>
      <c r="C64" s="49"/>
      <c r="D64" s="49"/>
      <c r="E64" s="49"/>
      <c r="F64" s="49"/>
      <c r="G64" s="49"/>
    </row>
    <row r="65" spans="1:7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>
      <c r="A66" s="45"/>
      <c r="B66" s="49"/>
      <c r="C66" s="49"/>
      <c r="D66" s="49"/>
      <c r="E66" s="49"/>
      <c r="F66" s="49"/>
      <c r="G66" s="49"/>
    </row>
    <row r="67" spans="1:7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>
      <c r="A69" s="45"/>
      <c r="B69" s="49"/>
      <c r="C69" s="49"/>
      <c r="D69" s="49"/>
      <c r="E69" s="49"/>
      <c r="F69" s="49"/>
      <c r="G69" s="49"/>
    </row>
    <row r="70" spans="1:7">
      <c r="A70" s="3" t="s">
        <v>296</v>
      </c>
      <c r="B70" s="4">
        <f t="shared" ref="B70:G70" si="16">B41+B65+B67</f>
        <v>6535072.0099999998</v>
      </c>
      <c r="C70" s="4">
        <f t="shared" si="16"/>
        <v>0</v>
      </c>
      <c r="D70" s="4">
        <f t="shared" si="16"/>
        <v>6535072.0099999998</v>
      </c>
      <c r="E70" s="4">
        <f t="shared" si="16"/>
        <v>3084419.0900000003</v>
      </c>
      <c r="F70" s="4">
        <f t="shared" si="16"/>
        <v>3084419.0900000003</v>
      </c>
      <c r="G70" s="4">
        <f t="shared" si="16"/>
        <v>-3450652.9199999995</v>
      </c>
    </row>
    <row r="71" spans="1:7">
      <c r="A71" s="45"/>
      <c r="B71" s="49"/>
      <c r="C71" s="49"/>
      <c r="D71" s="49"/>
      <c r="E71" s="49"/>
      <c r="F71" s="49"/>
      <c r="G71" s="49"/>
    </row>
    <row r="72" spans="1:7">
      <c r="A72" s="3" t="s">
        <v>297</v>
      </c>
      <c r="B72" s="49"/>
      <c r="C72" s="49"/>
      <c r="D72" s="49"/>
      <c r="E72" s="49"/>
      <c r="F72" s="49"/>
      <c r="G72" s="49"/>
    </row>
    <row r="73" spans="1:7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28.8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>
      <c r="A76" s="55"/>
      <c r="B76" s="82"/>
      <c r="C76" s="82"/>
      <c r="D76" s="82"/>
      <c r="E76" s="82"/>
      <c r="F76" s="82"/>
      <c r="G76" s="82"/>
    </row>
    <row r="79" spans="1:7" ht="15.6">
      <c r="A79" s="160" t="s">
        <v>602</v>
      </c>
    </row>
    <row r="83" spans="1:4">
      <c r="A83" s="161" t="s">
        <v>603</v>
      </c>
      <c r="B83" s="162"/>
      <c r="C83" s="162"/>
      <c r="D83" s="161" t="s">
        <v>604</v>
      </c>
    </row>
    <row r="84" spans="1:4">
      <c r="A84" s="161" t="s">
        <v>605</v>
      </c>
      <c r="B84" s="162"/>
      <c r="C84" s="162"/>
      <c r="D84" s="161" t="s">
        <v>606</v>
      </c>
    </row>
    <row r="85" spans="1:4">
      <c r="A85" s="161" t="s">
        <v>607</v>
      </c>
      <c r="B85" s="162"/>
      <c r="C85" s="162"/>
      <c r="D85" s="161" t="s">
        <v>608</v>
      </c>
    </row>
    <row r="86" spans="1:4">
      <c r="A86" s="162"/>
      <c r="B86" s="162"/>
      <c r="C86" s="162"/>
      <c r="D86" s="162"/>
    </row>
    <row r="87" spans="1:4">
      <c r="A87" s="162"/>
      <c r="B87" s="162"/>
      <c r="C87" s="162"/>
      <c r="D87" s="16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72"/>
  <sheetViews>
    <sheetView showGridLines="0" topLeftCell="A130" zoomScale="75" zoomScaleNormal="75" workbookViewId="0">
      <selection activeCell="E158" sqref="E158:F159"/>
    </sheetView>
  </sheetViews>
  <sheetFormatPr baseColWidth="10" defaultColWidth="11" defaultRowHeight="14.4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>
      <c r="A1" s="176" t="s">
        <v>301</v>
      </c>
      <c r="B1" s="168"/>
      <c r="C1" s="168"/>
      <c r="D1" s="168"/>
      <c r="E1" s="168"/>
      <c r="F1" s="168"/>
      <c r="G1" s="169"/>
    </row>
    <row r="2" spans="1:7">
      <c r="A2" s="125" t="str">
        <f>'Formato 1'!A2</f>
        <v>Instituto Salmantino para las Personas con Discapacidad</v>
      </c>
      <c r="B2" s="125"/>
      <c r="C2" s="125"/>
      <c r="D2" s="125"/>
      <c r="E2" s="125"/>
      <c r="F2" s="125"/>
      <c r="G2" s="125"/>
    </row>
    <row r="3" spans="1:7">
      <c r="A3" s="126" t="s">
        <v>302</v>
      </c>
      <c r="B3" s="126"/>
      <c r="C3" s="126"/>
      <c r="D3" s="126"/>
      <c r="E3" s="126"/>
      <c r="F3" s="126"/>
      <c r="G3" s="126"/>
    </row>
    <row r="4" spans="1:7">
      <c r="A4" s="126" t="s">
        <v>303</v>
      </c>
      <c r="B4" s="126"/>
      <c r="C4" s="126"/>
      <c r="D4" s="126"/>
      <c r="E4" s="126"/>
      <c r="F4" s="126"/>
      <c r="G4" s="126"/>
    </row>
    <row r="5" spans="1:7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>
      <c r="A6" s="127" t="s">
        <v>2</v>
      </c>
      <c r="B6" s="127"/>
      <c r="C6" s="127"/>
      <c r="D6" s="127"/>
      <c r="E6" s="127"/>
      <c r="F6" s="127"/>
      <c r="G6" s="127"/>
    </row>
    <row r="7" spans="1:7">
      <c r="A7" s="174" t="s">
        <v>6</v>
      </c>
      <c r="B7" s="174" t="s">
        <v>304</v>
      </c>
      <c r="C7" s="174"/>
      <c r="D7" s="174"/>
      <c r="E7" s="174"/>
      <c r="F7" s="174"/>
      <c r="G7" s="175" t="s">
        <v>305</v>
      </c>
    </row>
    <row r="8" spans="1:7" ht="28.8">
      <c r="A8" s="174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4"/>
    </row>
    <row r="9" spans="1:7">
      <c r="A9" s="27" t="s">
        <v>310</v>
      </c>
      <c r="B9" s="83">
        <f t="shared" ref="B9" si="0">SUM(B10,B18,B28,B38,B48,B58,B62,B71,B75)</f>
        <v>6535072.0100000007</v>
      </c>
      <c r="C9" s="83">
        <f t="shared" ref="C9:G9" si="1">SUM(C10,C18,C28,C38,C48,C58,C62,C71,C75)</f>
        <v>0</v>
      </c>
      <c r="D9" s="83">
        <f t="shared" si="1"/>
        <v>6535072.0100000007</v>
      </c>
      <c r="E9" s="83">
        <f t="shared" si="1"/>
        <v>2270266.9699999997</v>
      </c>
      <c r="F9" s="83">
        <f t="shared" si="1"/>
        <v>2270266.9699999997</v>
      </c>
      <c r="G9" s="83">
        <f t="shared" si="1"/>
        <v>4264805.0399999991</v>
      </c>
    </row>
    <row r="10" spans="1:7">
      <c r="A10" s="84" t="s">
        <v>311</v>
      </c>
      <c r="B10" s="83">
        <f t="shared" ref="B10" si="2">SUM(B11:B17)</f>
        <v>5427053.6500000004</v>
      </c>
      <c r="C10" s="83">
        <f t="shared" ref="C10:G10" si="3">SUM(C11:C17)</f>
        <v>0</v>
      </c>
      <c r="D10" s="83">
        <f t="shared" si="3"/>
        <v>5427053.6500000004</v>
      </c>
      <c r="E10" s="83">
        <f t="shared" si="3"/>
        <v>1878966.22</v>
      </c>
      <c r="F10" s="83">
        <f t="shared" si="3"/>
        <v>1878966.22</v>
      </c>
      <c r="G10" s="83">
        <f t="shared" si="3"/>
        <v>3548087.4299999997</v>
      </c>
    </row>
    <row r="11" spans="1:7">
      <c r="A11" s="85" t="s">
        <v>312</v>
      </c>
      <c r="B11" s="163">
        <v>3847209.4</v>
      </c>
      <c r="C11" s="75">
        <v>0</v>
      </c>
      <c r="D11" s="75">
        <v>3847209.4</v>
      </c>
      <c r="E11" s="163">
        <v>1634257.15</v>
      </c>
      <c r="F11" s="163">
        <v>1634257.15</v>
      </c>
      <c r="G11" s="75">
        <f>D11-E11</f>
        <v>2212952.25</v>
      </c>
    </row>
    <row r="12" spans="1:7">
      <c r="A12" s="85" t="s">
        <v>313</v>
      </c>
      <c r="B12" s="163">
        <v>0</v>
      </c>
      <c r="C12" s="75">
        <v>0</v>
      </c>
      <c r="D12" s="75">
        <v>0</v>
      </c>
      <c r="E12" s="163">
        <v>0</v>
      </c>
      <c r="F12" s="163">
        <v>0</v>
      </c>
      <c r="G12" s="75">
        <f t="shared" ref="G12:G17" si="4">D12-E12</f>
        <v>0</v>
      </c>
    </row>
    <row r="13" spans="1:7">
      <c r="A13" s="85" t="s">
        <v>314</v>
      </c>
      <c r="B13" s="163">
        <v>548392.85</v>
      </c>
      <c r="C13" s="75">
        <v>0</v>
      </c>
      <c r="D13" s="75">
        <v>548392.85</v>
      </c>
      <c r="E13" s="163">
        <v>21024.76</v>
      </c>
      <c r="F13" s="163">
        <v>21024.76</v>
      </c>
      <c r="G13" s="75">
        <f t="shared" si="4"/>
        <v>527368.09</v>
      </c>
    </row>
    <row r="14" spans="1:7">
      <c r="A14" s="85" t="s">
        <v>315</v>
      </c>
      <c r="B14" s="163">
        <v>263203.5</v>
      </c>
      <c r="C14" s="75">
        <v>0</v>
      </c>
      <c r="D14" s="75">
        <v>263203.5</v>
      </c>
      <c r="E14" s="163">
        <v>0</v>
      </c>
      <c r="F14" s="163">
        <v>0</v>
      </c>
      <c r="G14" s="75">
        <f t="shared" si="4"/>
        <v>263203.5</v>
      </c>
    </row>
    <row r="15" spans="1:7">
      <c r="A15" s="85" t="s">
        <v>316</v>
      </c>
      <c r="B15" s="163">
        <v>768247.9</v>
      </c>
      <c r="C15" s="75">
        <v>0</v>
      </c>
      <c r="D15" s="75">
        <v>768247.9</v>
      </c>
      <c r="E15" s="163">
        <v>223684.31</v>
      </c>
      <c r="F15" s="163">
        <v>223684.31</v>
      </c>
      <c r="G15" s="75">
        <f t="shared" si="4"/>
        <v>544563.59000000008</v>
      </c>
    </row>
    <row r="16" spans="1:7">
      <c r="A16" s="85" t="s">
        <v>317</v>
      </c>
      <c r="B16" s="75">
        <v>0</v>
      </c>
      <c r="C16" s="75">
        <v>0</v>
      </c>
      <c r="D16" s="75">
        <v>0</v>
      </c>
      <c r="E16" s="163">
        <v>0</v>
      </c>
      <c r="F16" s="163">
        <v>0</v>
      </c>
      <c r="G16" s="75">
        <f t="shared" si="4"/>
        <v>0</v>
      </c>
    </row>
    <row r="17" spans="1:7">
      <c r="A17" s="85" t="s">
        <v>318</v>
      </c>
      <c r="B17" s="75">
        <v>0</v>
      </c>
      <c r="C17" s="75">
        <v>0</v>
      </c>
      <c r="D17" s="75">
        <v>0</v>
      </c>
      <c r="E17" s="163">
        <v>0</v>
      </c>
      <c r="F17" s="163">
        <v>0</v>
      </c>
      <c r="G17" s="75">
        <f t="shared" si="4"/>
        <v>0</v>
      </c>
    </row>
    <row r="18" spans="1:7">
      <c r="A18" s="84" t="s">
        <v>319</v>
      </c>
      <c r="B18" s="83">
        <f t="shared" ref="B18" si="5">SUM(B19:B27)</f>
        <v>436402.5</v>
      </c>
      <c r="C18" s="83">
        <f t="shared" ref="C18:G18" si="6">SUM(C19:C27)</f>
        <v>0</v>
      </c>
      <c r="D18" s="83">
        <f t="shared" si="6"/>
        <v>436402.5</v>
      </c>
      <c r="E18" s="83">
        <f t="shared" si="6"/>
        <v>199830.77</v>
      </c>
      <c r="F18" s="83">
        <f t="shared" si="6"/>
        <v>199830.77</v>
      </c>
      <c r="G18" s="83">
        <f t="shared" si="6"/>
        <v>236571.73</v>
      </c>
    </row>
    <row r="19" spans="1:7">
      <c r="A19" s="85" t="s">
        <v>320</v>
      </c>
      <c r="B19" s="163">
        <v>99000</v>
      </c>
      <c r="C19" s="75">
        <v>0</v>
      </c>
      <c r="D19" s="75">
        <v>99000</v>
      </c>
      <c r="E19" s="163">
        <v>31570.77</v>
      </c>
      <c r="F19" s="163">
        <v>31570.77</v>
      </c>
      <c r="G19" s="75">
        <f>D19-E19</f>
        <v>67429.23</v>
      </c>
    </row>
    <row r="20" spans="1:7">
      <c r="A20" s="85" t="s">
        <v>321</v>
      </c>
      <c r="B20" s="163">
        <v>5000</v>
      </c>
      <c r="C20" s="75">
        <v>0</v>
      </c>
      <c r="D20" s="75">
        <v>5000</v>
      </c>
      <c r="E20" s="163">
        <v>3406.6</v>
      </c>
      <c r="F20" s="163">
        <v>3406.6</v>
      </c>
      <c r="G20" s="75">
        <f t="shared" ref="G20:G27" si="7">D20-E20</f>
        <v>1593.4</v>
      </c>
    </row>
    <row r="21" spans="1:7">
      <c r="A21" s="85" t="s">
        <v>322</v>
      </c>
      <c r="B21" s="163">
        <v>0</v>
      </c>
      <c r="C21" s="75">
        <v>0</v>
      </c>
      <c r="D21" s="75">
        <v>0</v>
      </c>
      <c r="E21" s="163">
        <v>0</v>
      </c>
      <c r="F21" s="163">
        <v>0</v>
      </c>
      <c r="G21" s="75">
        <f t="shared" si="7"/>
        <v>0</v>
      </c>
    </row>
    <row r="22" spans="1:7">
      <c r="A22" s="85" t="s">
        <v>323</v>
      </c>
      <c r="B22" s="163">
        <v>63000</v>
      </c>
      <c r="C22" s="75">
        <v>0</v>
      </c>
      <c r="D22" s="75">
        <v>63000</v>
      </c>
      <c r="E22" s="163">
        <v>31274.35</v>
      </c>
      <c r="F22" s="163">
        <v>31274.35</v>
      </c>
      <c r="G22" s="75">
        <f t="shared" si="7"/>
        <v>31725.65</v>
      </c>
    </row>
    <row r="23" spans="1:7">
      <c r="A23" s="85" t="s">
        <v>324</v>
      </c>
      <c r="B23" s="163">
        <v>35500</v>
      </c>
      <c r="C23" s="75">
        <v>0</v>
      </c>
      <c r="D23" s="75">
        <v>35500</v>
      </c>
      <c r="E23" s="163">
        <v>10210.629999999999</v>
      </c>
      <c r="F23" s="163">
        <v>10210.629999999999</v>
      </c>
      <c r="G23" s="75">
        <f t="shared" si="7"/>
        <v>25289.370000000003</v>
      </c>
    </row>
    <row r="24" spans="1:7">
      <c r="A24" s="85" t="s">
        <v>325</v>
      </c>
      <c r="B24" s="163">
        <v>100000</v>
      </c>
      <c r="C24" s="75">
        <v>0</v>
      </c>
      <c r="D24" s="75">
        <v>100000</v>
      </c>
      <c r="E24" s="163">
        <v>49939.96</v>
      </c>
      <c r="F24" s="163">
        <v>49939.96</v>
      </c>
      <c r="G24" s="75">
        <f t="shared" si="7"/>
        <v>50060.04</v>
      </c>
    </row>
    <row r="25" spans="1:7">
      <c r="A25" s="85" t="s">
        <v>326</v>
      </c>
      <c r="B25" s="163">
        <v>40902.5</v>
      </c>
      <c r="C25" s="75">
        <v>0</v>
      </c>
      <c r="D25" s="75">
        <v>40902.5</v>
      </c>
      <c r="E25" s="163">
        <v>35100.06</v>
      </c>
      <c r="F25" s="163">
        <v>35100.06</v>
      </c>
      <c r="G25" s="75">
        <f t="shared" si="7"/>
        <v>5802.4400000000023</v>
      </c>
    </row>
    <row r="26" spans="1:7">
      <c r="A26" s="85" t="s">
        <v>327</v>
      </c>
      <c r="B26" s="163">
        <v>0</v>
      </c>
      <c r="C26" s="75">
        <v>0</v>
      </c>
      <c r="D26" s="75">
        <v>0</v>
      </c>
      <c r="E26" s="163">
        <v>0</v>
      </c>
      <c r="F26" s="163">
        <v>0</v>
      </c>
      <c r="G26" s="75">
        <f t="shared" si="7"/>
        <v>0</v>
      </c>
    </row>
    <row r="27" spans="1:7">
      <c r="A27" s="85" t="s">
        <v>328</v>
      </c>
      <c r="B27" s="163">
        <v>93000</v>
      </c>
      <c r="C27" s="75">
        <v>0</v>
      </c>
      <c r="D27" s="75">
        <v>93000</v>
      </c>
      <c r="E27" s="163">
        <v>38328.400000000001</v>
      </c>
      <c r="F27" s="163">
        <v>38328.400000000001</v>
      </c>
      <c r="G27" s="75">
        <f t="shared" si="7"/>
        <v>54671.6</v>
      </c>
    </row>
    <row r="28" spans="1:7">
      <c r="A28" s="84" t="s">
        <v>329</v>
      </c>
      <c r="B28" s="83">
        <f t="shared" ref="B28" si="8">SUM(B29:B37)</f>
        <v>505615.86</v>
      </c>
      <c r="C28" s="83">
        <f t="shared" ref="C28:G28" si="9">SUM(C29:C37)</f>
        <v>0</v>
      </c>
      <c r="D28" s="83">
        <f t="shared" si="9"/>
        <v>505615.86</v>
      </c>
      <c r="E28" s="83">
        <f t="shared" si="9"/>
        <v>176471.97999999998</v>
      </c>
      <c r="F28" s="83">
        <f t="shared" si="9"/>
        <v>176471.97999999998</v>
      </c>
      <c r="G28" s="83">
        <f t="shared" si="9"/>
        <v>329143.87999999995</v>
      </c>
    </row>
    <row r="29" spans="1:7">
      <c r="A29" s="85" t="s">
        <v>330</v>
      </c>
      <c r="B29" s="163">
        <v>15500</v>
      </c>
      <c r="C29" s="75">
        <v>0</v>
      </c>
      <c r="D29" s="75">
        <v>15500</v>
      </c>
      <c r="E29" s="163">
        <v>4620</v>
      </c>
      <c r="F29" s="163">
        <v>4620</v>
      </c>
      <c r="G29" s="75">
        <f>D29-E29</f>
        <v>10880</v>
      </c>
    </row>
    <row r="30" spans="1:7">
      <c r="A30" s="85" t="s">
        <v>331</v>
      </c>
      <c r="B30" s="163">
        <v>0</v>
      </c>
      <c r="C30" s="75">
        <v>0</v>
      </c>
      <c r="D30" s="75">
        <v>0</v>
      </c>
      <c r="E30" s="163">
        <v>0</v>
      </c>
      <c r="F30" s="163">
        <v>0</v>
      </c>
      <c r="G30" s="75">
        <f t="shared" ref="G30:G37" si="10">D30-E30</f>
        <v>0</v>
      </c>
    </row>
    <row r="31" spans="1:7">
      <c r="A31" s="85" t="s">
        <v>332</v>
      </c>
      <c r="B31" s="163">
        <v>81597.5</v>
      </c>
      <c r="C31" s="75">
        <v>0</v>
      </c>
      <c r="D31" s="75">
        <v>81597.5</v>
      </c>
      <c r="E31" s="163">
        <v>44763.59</v>
      </c>
      <c r="F31" s="163">
        <v>44763.59</v>
      </c>
      <c r="G31" s="75">
        <f t="shared" si="10"/>
        <v>36833.910000000003</v>
      </c>
    </row>
    <row r="32" spans="1:7">
      <c r="A32" s="85" t="s">
        <v>333</v>
      </c>
      <c r="B32" s="163">
        <v>37000</v>
      </c>
      <c r="C32" s="75">
        <v>0</v>
      </c>
      <c r="D32" s="75">
        <v>37000</v>
      </c>
      <c r="E32" s="163">
        <v>8497.08</v>
      </c>
      <c r="F32" s="163">
        <v>8497.08</v>
      </c>
      <c r="G32" s="75">
        <f t="shared" si="10"/>
        <v>28502.92</v>
      </c>
    </row>
    <row r="33" spans="1:7" ht="14.4" customHeight="1">
      <c r="A33" s="85" t="s">
        <v>334</v>
      </c>
      <c r="B33" s="163">
        <v>123500</v>
      </c>
      <c r="C33" s="75">
        <v>0</v>
      </c>
      <c r="D33" s="75">
        <v>123500</v>
      </c>
      <c r="E33" s="163">
        <v>49464.04</v>
      </c>
      <c r="F33" s="163">
        <v>49464.04</v>
      </c>
      <c r="G33" s="75">
        <f t="shared" si="10"/>
        <v>74035.959999999992</v>
      </c>
    </row>
    <row r="34" spans="1:7" ht="14.4" customHeight="1">
      <c r="A34" s="85" t="s">
        <v>335</v>
      </c>
      <c r="B34" s="163">
        <v>0</v>
      </c>
      <c r="C34" s="75">
        <v>0</v>
      </c>
      <c r="D34" s="75">
        <v>0</v>
      </c>
      <c r="E34" s="163">
        <v>0</v>
      </c>
      <c r="F34" s="163">
        <v>0</v>
      </c>
      <c r="G34" s="75">
        <f t="shared" si="10"/>
        <v>0</v>
      </c>
    </row>
    <row r="35" spans="1:7" ht="14.4" customHeight="1">
      <c r="A35" s="85" t="s">
        <v>336</v>
      </c>
      <c r="B35" s="163">
        <v>7000</v>
      </c>
      <c r="C35" s="75">
        <v>0</v>
      </c>
      <c r="D35" s="75">
        <v>7000</v>
      </c>
      <c r="E35" s="163">
        <v>3402</v>
      </c>
      <c r="F35" s="163">
        <v>3402</v>
      </c>
      <c r="G35" s="75">
        <f t="shared" si="10"/>
        <v>3598</v>
      </c>
    </row>
    <row r="36" spans="1:7" ht="14.4" customHeight="1">
      <c r="A36" s="85" t="s">
        <v>337</v>
      </c>
      <c r="B36" s="163">
        <v>101000</v>
      </c>
      <c r="C36" s="75">
        <v>0</v>
      </c>
      <c r="D36" s="75">
        <v>101000</v>
      </c>
      <c r="E36" s="163">
        <v>25081.27</v>
      </c>
      <c r="F36" s="163">
        <v>25081.27</v>
      </c>
      <c r="G36" s="75">
        <f t="shared" si="10"/>
        <v>75918.73</v>
      </c>
    </row>
    <row r="37" spans="1:7" ht="14.4" customHeight="1">
      <c r="A37" s="85" t="s">
        <v>338</v>
      </c>
      <c r="B37" s="163">
        <v>140018.35999999999</v>
      </c>
      <c r="C37" s="75">
        <v>0</v>
      </c>
      <c r="D37" s="75">
        <v>140018.35999999999</v>
      </c>
      <c r="E37" s="163">
        <v>40644</v>
      </c>
      <c r="F37" s="163">
        <v>40644</v>
      </c>
      <c r="G37" s="75">
        <f t="shared" si="10"/>
        <v>99374.359999999986</v>
      </c>
    </row>
    <row r="38" spans="1:7">
      <c r="A38" s="84" t="s">
        <v>339</v>
      </c>
      <c r="B38" s="83">
        <f t="shared" ref="B38" si="11">SUM(B39:B47)</f>
        <v>0</v>
      </c>
      <c r="C38" s="83">
        <f t="shared" ref="C38:G38" si="12">SUM(C39:C47)</f>
        <v>0</v>
      </c>
      <c r="D38" s="83">
        <f t="shared" si="12"/>
        <v>0</v>
      </c>
      <c r="E38" s="83">
        <f t="shared" si="12"/>
        <v>0</v>
      </c>
      <c r="F38" s="83">
        <f t="shared" si="12"/>
        <v>0</v>
      </c>
      <c r="G38" s="83">
        <f t="shared" si="12"/>
        <v>0</v>
      </c>
    </row>
    <row r="39" spans="1:7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13">D40-E40</f>
        <v>0</v>
      </c>
    </row>
    <row r="41" spans="1:7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13"/>
        <v>0</v>
      </c>
    </row>
    <row r="42" spans="1:7">
      <c r="A42" s="85" t="s">
        <v>343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13"/>
        <v>0</v>
      </c>
    </row>
    <row r="43" spans="1:7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13"/>
        <v>0</v>
      </c>
    </row>
    <row r="44" spans="1:7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13"/>
        <v>0</v>
      </c>
    </row>
    <row r="45" spans="1:7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13"/>
        <v>0</v>
      </c>
    </row>
    <row r="46" spans="1:7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13"/>
        <v>0</v>
      </c>
    </row>
    <row r="47" spans="1:7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13"/>
        <v>0</v>
      </c>
    </row>
    <row r="48" spans="1:7">
      <c r="A48" s="84" t="s">
        <v>349</v>
      </c>
      <c r="B48" s="83">
        <f t="shared" ref="B48" si="14">SUM(B49:B57)</f>
        <v>166000</v>
      </c>
      <c r="C48" s="83">
        <f t="shared" ref="C48:G48" si="15">SUM(C49:C57)</f>
        <v>0</v>
      </c>
      <c r="D48" s="83">
        <f t="shared" si="15"/>
        <v>166000</v>
      </c>
      <c r="E48" s="83">
        <f t="shared" si="15"/>
        <v>14998</v>
      </c>
      <c r="F48" s="83">
        <f t="shared" si="15"/>
        <v>14998</v>
      </c>
      <c r="G48" s="83">
        <f t="shared" si="15"/>
        <v>151002</v>
      </c>
    </row>
    <row r="49" spans="1:7">
      <c r="A49" s="85" t="s">
        <v>350</v>
      </c>
      <c r="B49" s="163">
        <v>57000</v>
      </c>
      <c r="C49" s="75">
        <v>0</v>
      </c>
      <c r="D49" s="75">
        <v>57000</v>
      </c>
      <c r="E49" s="75">
        <v>14998</v>
      </c>
      <c r="F49" s="75">
        <v>14998</v>
      </c>
      <c r="G49" s="75">
        <f>D49-E49</f>
        <v>42002</v>
      </c>
    </row>
    <row r="50" spans="1:7">
      <c r="A50" s="85" t="s">
        <v>351</v>
      </c>
      <c r="B50" s="163">
        <v>24000</v>
      </c>
      <c r="C50" s="75">
        <v>0</v>
      </c>
      <c r="D50" s="75">
        <v>24000</v>
      </c>
      <c r="E50" s="75">
        <v>0</v>
      </c>
      <c r="F50" s="75">
        <v>0</v>
      </c>
      <c r="G50" s="75">
        <f t="shared" ref="G50:G57" si="16">D50-E50</f>
        <v>24000</v>
      </c>
    </row>
    <row r="51" spans="1:7">
      <c r="A51" s="85" t="s">
        <v>352</v>
      </c>
      <c r="B51" s="163">
        <v>70000</v>
      </c>
      <c r="C51" s="75">
        <v>0</v>
      </c>
      <c r="D51" s="75">
        <v>70000</v>
      </c>
      <c r="E51" s="75">
        <v>0</v>
      </c>
      <c r="F51" s="75">
        <v>0</v>
      </c>
      <c r="G51" s="75">
        <f t="shared" si="16"/>
        <v>70000</v>
      </c>
    </row>
    <row r="52" spans="1:7">
      <c r="A52" s="85" t="s">
        <v>353</v>
      </c>
      <c r="B52" s="163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6"/>
        <v>0</v>
      </c>
    </row>
    <row r="53" spans="1:7">
      <c r="A53" s="85" t="s">
        <v>354</v>
      </c>
      <c r="B53" s="163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6"/>
        <v>0</v>
      </c>
    </row>
    <row r="54" spans="1:7">
      <c r="A54" s="85" t="s">
        <v>355</v>
      </c>
      <c r="B54" s="163">
        <v>15000</v>
      </c>
      <c r="C54" s="75">
        <v>0</v>
      </c>
      <c r="D54" s="75">
        <v>15000</v>
      </c>
      <c r="E54" s="75">
        <v>0</v>
      </c>
      <c r="F54" s="75">
        <v>0</v>
      </c>
      <c r="G54" s="75">
        <f t="shared" si="16"/>
        <v>15000</v>
      </c>
    </row>
    <row r="55" spans="1:7">
      <c r="A55" s="85" t="s">
        <v>356</v>
      </c>
      <c r="B55" s="163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6"/>
        <v>0</v>
      </c>
    </row>
    <row r="56" spans="1:7">
      <c r="A56" s="85" t="s">
        <v>357</v>
      </c>
      <c r="B56" s="163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6"/>
        <v>0</v>
      </c>
    </row>
    <row r="57" spans="1:7">
      <c r="A57" s="85" t="s">
        <v>358</v>
      </c>
      <c r="B57" s="163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6"/>
        <v>0</v>
      </c>
    </row>
    <row r="58" spans="1:7">
      <c r="A58" s="84" t="s">
        <v>359</v>
      </c>
      <c r="B58" s="83">
        <f t="shared" ref="B58" si="17">SUM(B59:B61)</f>
        <v>0</v>
      </c>
      <c r="C58" s="83">
        <f t="shared" ref="C58:G58" si="18">SUM(C59:C61)</f>
        <v>0</v>
      </c>
      <c r="D58" s="83">
        <f t="shared" si="18"/>
        <v>0</v>
      </c>
      <c r="E58" s="83">
        <f t="shared" si="18"/>
        <v>0</v>
      </c>
      <c r="F58" s="83">
        <f t="shared" si="18"/>
        <v>0</v>
      </c>
      <c r="G58" s="83">
        <f t="shared" si="18"/>
        <v>0</v>
      </c>
    </row>
    <row r="59" spans="1:7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9">D60-E60</f>
        <v>0</v>
      </c>
    </row>
    <row r="61" spans="1:7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9"/>
        <v>0</v>
      </c>
    </row>
    <row r="62" spans="1:7">
      <c r="A62" s="84" t="s">
        <v>363</v>
      </c>
      <c r="B62" s="83">
        <f t="shared" ref="B62" si="20">SUM(B63:B67,B69:B70)</f>
        <v>0</v>
      </c>
      <c r="C62" s="83">
        <f t="shared" ref="C62:G62" si="21">SUM(C63:C67,C69:C70)</f>
        <v>0</v>
      </c>
      <c r="D62" s="83">
        <f t="shared" si="21"/>
        <v>0</v>
      </c>
      <c r="E62" s="83">
        <f t="shared" si="21"/>
        <v>0</v>
      </c>
      <c r="F62" s="83">
        <f t="shared" si="21"/>
        <v>0</v>
      </c>
      <c r="G62" s="83">
        <f t="shared" si="21"/>
        <v>0</v>
      </c>
    </row>
    <row r="63" spans="1:7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22">D64-E64</f>
        <v>0</v>
      </c>
    </row>
    <row r="65" spans="1:7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22"/>
        <v>0</v>
      </c>
    </row>
    <row r="66" spans="1:7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22"/>
        <v>0</v>
      </c>
    </row>
    <row r="67" spans="1:7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22"/>
        <v>0</v>
      </c>
    </row>
    <row r="68" spans="1:7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22"/>
        <v>0</v>
      </c>
    </row>
    <row r="69" spans="1:7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22"/>
        <v>0</v>
      </c>
    </row>
    <row r="70" spans="1:7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22"/>
        <v>0</v>
      </c>
    </row>
    <row r="71" spans="1:7">
      <c r="A71" s="84" t="s">
        <v>372</v>
      </c>
      <c r="B71" s="83">
        <f t="shared" ref="B71" si="23">SUM(B72:B74)</f>
        <v>0</v>
      </c>
      <c r="C71" s="83">
        <f t="shared" ref="C71:G71" si="24">SUM(C72:C74)</f>
        <v>0</v>
      </c>
      <c r="D71" s="83">
        <f t="shared" si="24"/>
        <v>0</v>
      </c>
      <c r="E71" s="83">
        <f t="shared" si="24"/>
        <v>0</v>
      </c>
      <c r="F71" s="83">
        <f t="shared" si="24"/>
        <v>0</v>
      </c>
      <c r="G71" s="83">
        <f t="shared" si="24"/>
        <v>0</v>
      </c>
    </row>
    <row r="72" spans="1:7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5">D73-E73</f>
        <v>0</v>
      </c>
    </row>
    <row r="74" spans="1:7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5"/>
        <v>0</v>
      </c>
    </row>
    <row r="75" spans="1:7">
      <c r="A75" s="84" t="s">
        <v>376</v>
      </c>
      <c r="B75" s="83">
        <f t="shared" ref="B75" si="26">SUM(B76:B82)</f>
        <v>0</v>
      </c>
      <c r="C75" s="83">
        <f t="shared" ref="C75:G75" si="27">SUM(C76:C82)</f>
        <v>0</v>
      </c>
      <c r="D75" s="83">
        <f t="shared" si="27"/>
        <v>0</v>
      </c>
      <c r="E75" s="83">
        <f t="shared" si="27"/>
        <v>0</v>
      </c>
      <c r="F75" s="83">
        <f t="shared" si="27"/>
        <v>0</v>
      </c>
      <c r="G75" s="83">
        <f t="shared" si="27"/>
        <v>0</v>
      </c>
    </row>
    <row r="76" spans="1:7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8">D77-E77</f>
        <v>0</v>
      </c>
    </row>
    <row r="78" spans="1:7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8"/>
        <v>0</v>
      </c>
    </row>
    <row r="79" spans="1:7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8"/>
        <v>0</v>
      </c>
    </row>
    <row r="80" spans="1:7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8"/>
        <v>0</v>
      </c>
    </row>
    <row r="81" spans="1:7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8"/>
        <v>0</v>
      </c>
    </row>
    <row r="82" spans="1:7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8"/>
        <v>0</v>
      </c>
    </row>
    <row r="83" spans="1:7">
      <c r="A83" s="86"/>
      <c r="B83" s="75"/>
      <c r="C83" s="75"/>
      <c r="D83" s="75"/>
      <c r="E83" s="75"/>
      <c r="F83" s="75"/>
      <c r="G83" s="75"/>
    </row>
    <row r="84" spans="1:7">
      <c r="A84" s="28" t="s">
        <v>384</v>
      </c>
      <c r="B84" s="83">
        <f t="shared" ref="B84" si="29">SUM(B85,B93,B103,B113,B123,B133,B137,B146,B150)</f>
        <v>0</v>
      </c>
      <c r="C84" s="83">
        <f t="shared" ref="C84:G84" si="30">SUM(C85,C93,C103,C113,C123,C133,C137,C146,C150)</f>
        <v>0</v>
      </c>
      <c r="D84" s="83">
        <f t="shared" si="30"/>
        <v>0</v>
      </c>
      <c r="E84" s="83">
        <f t="shared" si="30"/>
        <v>0</v>
      </c>
      <c r="F84" s="83">
        <f t="shared" si="30"/>
        <v>0</v>
      </c>
      <c r="G84" s="83">
        <f t="shared" si="30"/>
        <v>0</v>
      </c>
    </row>
    <row r="85" spans="1:7">
      <c r="A85" s="84" t="s">
        <v>311</v>
      </c>
      <c r="B85" s="83">
        <f t="shared" ref="B85" si="31">SUM(B86:B92)</f>
        <v>0</v>
      </c>
      <c r="C85" s="83">
        <f t="shared" ref="C85:G85" si="32">SUM(C86:C92)</f>
        <v>0</v>
      </c>
      <c r="D85" s="83">
        <f t="shared" si="32"/>
        <v>0</v>
      </c>
      <c r="E85" s="83">
        <f t="shared" si="32"/>
        <v>0</v>
      </c>
      <c r="F85" s="83">
        <f t="shared" si="32"/>
        <v>0</v>
      </c>
      <c r="G85" s="83">
        <f t="shared" si="32"/>
        <v>0</v>
      </c>
    </row>
    <row r="86" spans="1:7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33">D87-E87</f>
        <v>0</v>
      </c>
    </row>
    <row r="88" spans="1:7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33"/>
        <v>0</v>
      </c>
    </row>
    <row r="89" spans="1:7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33"/>
        <v>0</v>
      </c>
    </row>
    <row r="90" spans="1:7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33"/>
        <v>0</v>
      </c>
    </row>
    <row r="91" spans="1:7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33"/>
        <v>0</v>
      </c>
    </row>
    <row r="92" spans="1:7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33"/>
        <v>0</v>
      </c>
    </row>
    <row r="93" spans="1:7">
      <c r="A93" s="84" t="s">
        <v>319</v>
      </c>
      <c r="B93" s="83">
        <f t="shared" ref="B93" si="34">SUM(B94:B102)</f>
        <v>0</v>
      </c>
      <c r="C93" s="83">
        <f t="shared" ref="C93:G93" si="35">SUM(C94:C102)</f>
        <v>0</v>
      </c>
      <c r="D93" s="83">
        <f t="shared" si="35"/>
        <v>0</v>
      </c>
      <c r="E93" s="83">
        <f t="shared" si="35"/>
        <v>0</v>
      </c>
      <c r="F93" s="83">
        <f t="shared" si="35"/>
        <v>0</v>
      </c>
      <c r="G93" s="83">
        <f t="shared" si="35"/>
        <v>0</v>
      </c>
    </row>
    <row r="94" spans="1:7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36">D95-E95</f>
        <v>0</v>
      </c>
    </row>
    <row r="96" spans="1:7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36"/>
        <v>0</v>
      </c>
    </row>
    <row r="97" spans="1:7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36"/>
        <v>0</v>
      </c>
    </row>
    <row r="98" spans="1:7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36"/>
        <v>0</v>
      </c>
    </row>
    <row r="99" spans="1:7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36"/>
        <v>0</v>
      </c>
    </row>
    <row r="100" spans="1:7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36"/>
        <v>0</v>
      </c>
    </row>
    <row r="101" spans="1:7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36"/>
        <v>0</v>
      </c>
    </row>
    <row r="102" spans="1:7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36"/>
        <v>0</v>
      </c>
    </row>
    <row r="103" spans="1:7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37">D105-E105</f>
        <v>0</v>
      </c>
    </row>
    <row r="106" spans="1:7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37"/>
        <v>0</v>
      </c>
    </row>
    <row r="107" spans="1:7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37"/>
        <v>0</v>
      </c>
    </row>
    <row r="108" spans="1:7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37"/>
        <v>0</v>
      </c>
    </row>
    <row r="109" spans="1:7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37"/>
        <v>0</v>
      </c>
    </row>
    <row r="110" spans="1:7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37"/>
        <v>0</v>
      </c>
    </row>
    <row r="111" spans="1:7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37"/>
        <v>0</v>
      </c>
    </row>
    <row r="112" spans="1:7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37"/>
        <v>0</v>
      </c>
    </row>
    <row r="113" spans="1:7">
      <c r="A113" s="84" t="s">
        <v>339</v>
      </c>
      <c r="B113" s="83">
        <f t="shared" ref="B113" si="38">SUM(B114:B122)</f>
        <v>0</v>
      </c>
      <c r="C113" s="83">
        <f t="shared" ref="C113:G113" si="39">SUM(C114:C122)</f>
        <v>0</v>
      </c>
      <c r="D113" s="83">
        <f t="shared" si="39"/>
        <v>0</v>
      </c>
      <c r="E113" s="83">
        <f t="shared" si="39"/>
        <v>0</v>
      </c>
      <c r="F113" s="83">
        <f t="shared" si="39"/>
        <v>0</v>
      </c>
      <c r="G113" s="83">
        <f t="shared" si="39"/>
        <v>0</v>
      </c>
    </row>
    <row r="114" spans="1:7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40">D115-E115</f>
        <v>0</v>
      </c>
    </row>
    <row r="116" spans="1:7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40"/>
        <v>0</v>
      </c>
    </row>
    <row r="117" spans="1:7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40"/>
        <v>0</v>
      </c>
    </row>
    <row r="118" spans="1:7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40"/>
        <v>0</v>
      </c>
    </row>
    <row r="119" spans="1:7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40"/>
        <v>0</v>
      </c>
    </row>
    <row r="120" spans="1:7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40"/>
        <v>0</v>
      </c>
    </row>
    <row r="121" spans="1:7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40"/>
        <v>0</v>
      </c>
    </row>
    <row r="122" spans="1:7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40"/>
        <v>0</v>
      </c>
    </row>
    <row r="123" spans="1:7">
      <c r="A123" s="84" t="s">
        <v>349</v>
      </c>
      <c r="B123" s="83">
        <f t="shared" ref="B123" si="41">SUM(B124:B132)</f>
        <v>0</v>
      </c>
      <c r="C123" s="83">
        <f t="shared" ref="C123:G123" si="42">SUM(C124:C132)</f>
        <v>0</v>
      </c>
      <c r="D123" s="83">
        <f t="shared" si="42"/>
        <v>0</v>
      </c>
      <c r="E123" s="83">
        <f t="shared" si="42"/>
        <v>0</v>
      </c>
      <c r="F123" s="83">
        <f t="shared" si="42"/>
        <v>0</v>
      </c>
      <c r="G123" s="83">
        <f t="shared" si="42"/>
        <v>0</v>
      </c>
    </row>
    <row r="124" spans="1:7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43">D125-E125</f>
        <v>0</v>
      </c>
    </row>
    <row r="126" spans="1:7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43"/>
        <v>0</v>
      </c>
    </row>
    <row r="127" spans="1:7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43"/>
        <v>0</v>
      </c>
    </row>
    <row r="128" spans="1:7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43"/>
        <v>0</v>
      </c>
    </row>
    <row r="129" spans="1:7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43"/>
        <v>0</v>
      </c>
    </row>
    <row r="130" spans="1:7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43"/>
        <v>0</v>
      </c>
    </row>
    <row r="131" spans="1:7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43"/>
        <v>0</v>
      </c>
    </row>
    <row r="132" spans="1:7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43"/>
        <v>0</v>
      </c>
    </row>
    <row r="133" spans="1:7">
      <c r="A133" s="84" t="s">
        <v>359</v>
      </c>
      <c r="B133" s="83">
        <f t="shared" ref="B133" si="44">SUM(B134:B136)</f>
        <v>0</v>
      </c>
      <c r="C133" s="83">
        <f t="shared" ref="C133:G133" si="45">SUM(C134:C136)</f>
        <v>0</v>
      </c>
      <c r="D133" s="83">
        <f t="shared" si="45"/>
        <v>0</v>
      </c>
      <c r="E133" s="83">
        <f t="shared" si="45"/>
        <v>0</v>
      </c>
      <c r="F133" s="83">
        <f t="shared" si="45"/>
        <v>0</v>
      </c>
      <c r="G133" s="83">
        <f t="shared" si="45"/>
        <v>0</v>
      </c>
    </row>
    <row r="134" spans="1:7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46">D135-E135</f>
        <v>0</v>
      </c>
    </row>
    <row r="136" spans="1:7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46"/>
        <v>0</v>
      </c>
    </row>
    <row r="137" spans="1:7">
      <c r="A137" s="84" t="s">
        <v>363</v>
      </c>
      <c r="B137" s="83">
        <f t="shared" ref="B137" si="47">SUM(B138:B142,B144:B145)</f>
        <v>0</v>
      </c>
      <c r="C137" s="83">
        <f t="shared" ref="C137:G137" si="48">SUM(C138:C142,C144:C145)</f>
        <v>0</v>
      </c>
      <c r="D137" s="83">
        <f t="shared" si="48"/>
        <v>0</v>
      </c>
      <c r="E137" s="83">
        <f t="shared" si="48"/>
        <v>0</v>
      </c>
      <c r="F137" s="83">
        <f t="shared" si="48"/>
        <v>0</v>
      </c>
      <c r="G137" s="83">
        <f t="shared" si="48"/>
        <v>0</v>
      </c>
    </row>
    <row r="138" spans="1:7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49">D139-E139</f>
        <v>0</v>
      </c>
    </row>
    <row r="140" spans="1:7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49"/>
        <v>0</v>
      </c>
    </row>
    <row r="141" spans="1:7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49"/>
        <v>0</v>
      </c>
    </row>
    <row r="142" spans="1:7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49"/>
        <v>0</v>
      </c>
    </row>
    <row r="143" spans="1:7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49"/>
        <v>0</v>
      </c>
    </row>
    <row r="144" spans="1:7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49"/>
        <v>0</v>
      </c>
    </row>
    <row r="145" spans="1:7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49"/>
        <v>0</v>
      </c>
    </row>
    <row r="146" spans="1:7">
      <c r="A146" s="84" t="s">
        <v>372</v>
      </c>
      <c r="B146" s="83">
        <f t="shared" ref="B146" si="50">SUM(B147:B149)</f>
        <v>0</v>
      </c>
      <c r="C146" s="83">
        <f t="shared" ref="C146:G146" si="51">SUM(C147:C149)</f>
        <v>0</v>
      </c>
      <c r="D146" s="83">
        <f t="shared" si="51"/>
        <v>0</v>
      </c>
      <c r="E146" s="83">
        <f t="shared" si="51"/>
        <v>0</v>
      </c>
      <c r="F146" s="83">
        <f t="shared" si="51"/>
        <v>0</v>
      </c>
      <c r="G146" s="83">
        <f t="shared" si="51"/>
        <v>0</v>
      </c>
    </row>
    <row r="147" spans="1:7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52">D148-E148</f>
        <v>0</v>
      </c>
    </row>
    <row r="149" spans="1:7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52"/>
        <v>0</v>
      </c>
    </row>
    <row r="150" spans="1:7">
      <c r="A150" s="84" t="s">
        <v>376</v>
      </c>
      <c r="B150" s="83">
        <f t="shared" ref="B150" si="53">SUM(B151:B157)</f>
        <v>0</v>
      </c>
      <c r="C150" s="83">
        <f t="shared" ref="C150:G150" si="54">SUM(C151:C157)</f>
        <v>0</v>
      </c>
      <c r="D150" s="83">
        <f t="shared" si="54"/>
        <v>0</v>
      </c>
      <c r="E150" s="83">
        <f t="shared" si="54"/>
        <v>0</v>
      </c>
      <c r="F150" s="83">
        <f t="shared" si="54"/>
        <v>0</v>
      </c>
      <c r="G150" s="83">
        <f t="shared" si="54"/>
        <v>0</v>
      </c>
    </row>
    <row r="151" spans="1:7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55">D152-E152</f>
        <v>0</v>
      </c>
    </row>
    <row r="153" spans="1:7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55"/>
        <v>0</v>
      </c>
    </row>
    <row r="154" spans="1:7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55"/>
        <v>0</v>
      </c>
    </row>
    <row r="155" spans="1:7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55"/>
        <v>0</v>
      </c>
    </row>
    <row r="156" spans="1:7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55"/>
        <v>0</v>
      </c>
    </row>
    <row r="157" spans="1:7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55"/>
        <v>0</v>
      </c>
    </row>
    <row r="158" spans="1:7">
      <c r="A158" s="88"/>
      <c r="B158" s="89"/>
      <c r="C158" s="89"/>
      <c r="D158" s="89"/>
      <c r="E158" s="89"/>
      <c r="F158" s="89"/>
      <c r="G158" s="89"/>
    </row>
    <row r="159" spans="1:7">
      <c r="A159" s="29" t="s">
        <v>385</v>
      </c>
      <c r="B159" s="90">
        <f t="shared" ref="B159" si="56">B9+B84</f>
        <v>6535072.0100000007</v>
      </c>
      <c r="C159" s="90">
        <f t="shared" ref="C159:G159" si="57">C9+C84</f>
        <v>0</v>
      </c>
      <c r="D159" s="90">
        <f t="shared" si="57"/>
        <v>6535072.0100000007</v>
      </c>
      <c r="E159" s="90">
        <f t="shared" si="57"/>
        <v>2270266.9699999997</v>
      </c>
      <c r="F159" s="90">
        <f t="shared" si="57"/>
        <v>2270266.9699999997</v>
      </c>
      <c r="G159" s="90">
        <f t="shared" si="57"/>
        <v>4264805.0399999991</v>
      </c>
    </row>
    <row r="160" spans="1:7">
      <c r="A160" s="55"/>
      <c r="B160" s="54"/>
      <c r="C160" s="54"/>
      <c r="D160" s="54"/>
      <c r="E160" s="54"/>
      <c r="F160" s="54"/>
      <c r="G160" s="54"/>
    </row>
    <row r="164" spans="1:4" ht="15.6">
      <c r="A164" s="160" t="s">
        <v>602</v>
      </c>
    </row>
    <row r="168" spans="1:4">
      <c r="A168" s="161" t="s">
        <v>603</v>
      </c>
      <c r="B168" s="162"/>
      <c r="C168" s="162"/>
      <c r="D168" s="161" t="s">
        <v>604</v>
      </c>
    </row>
    <row r="169" spans="1:4">
      <c r="A169" s="161" t="s">
        <v>605</v>
      </c>
      <c r="B169" s="162"/>
      <c r="C169" s="162"/>
      <c r="D169" s="161" t="s">
        <v>606</v>
      </c>
    </row>
    <row r="170" spans="1:4">
      <c r="A170" s="161" t="s">
        <v>607</v>
      </c>
      <c r="B170" s="162"/>
      <c r="C170" s="162"/>
      <c r="D170" s="161" t="s">
        <v>608</v>
      </c>
    </row>
    <row r="171" spans="1:4">
      <c r="A171" s="162"/>
      <c r="B171" s="162"/>
      <c r="C171" s="162"/>
      <c r="D171" s="162"/>
    </row>
    <row r="172" spans="1:4">
      <c r="A172" s="162"/>
      <c r="B172" s="162"/>
      <c r="C172" s="162"/>
      <c r="D172" s="162"/>
    </row>
  </sheetData>
  <protectedRanges>
    <protectedRange sqref="C84 C9 E84:G84 E9:G9" name="Rango1_2"/>
    <protectedRange sqref="B84 B9" name="Rango1_2_1"/>
    <protectedRange sqref="D84 D9" name="Rango1_2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C9:C17 C19:C27 C18 C29:C37 C28 C39:C47 C38 C49:C57 C48 C59:C61 C58 C63:C70 C62 C71:C92 C94:C159 C93 E93:F93 E9:G10 G19:G27 E18:F18 G29:G37 E28:F28 E39:G47 E38:F38 E54:G57 E48:F48 E59:G61 E58:F58 E63:G70 E62:F62 E71:F92 E94:F159 G11:G17 G49:G53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zoomScale="75" zoomScaleNormal="75" workbookViewId="0">
      <selection activeCell="H29" sqref="H29"/>
    </sheetView>
  </sheetViews>
  <sheetFormatPr baseColWidth="10" defaultColWidth="11" defaultRowHeight="14.4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76" t="s">
        <v>386</v>
      </c>
      <c r="B1" s="177"/>
      <c r="C1" s="177"/>
      <c r="D1" s="177"/>
      <c r="E1" s="177"/>
      <c r="F1" s="177"/>
      <c r="G1" s="178"/>
    </row>
    <row r="2" spans="1:7" ht="15" customHeight="1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ht="15" customHeight="1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>
      <c r="A7" s="171" t="s">
        <v>6</v>
      </c>
      <c r="B7" s="173" t="s">
        <v>304</v>
      </c>
      <c r="C7" s="173"/>
      <c r="D7" s="173"/>
      <c r="E7" s="173"/>
      <c r="F7" s="173"/>
      <c r="G7" s="175" t="s">
        <v>305</v>
      </c>
    </row>
    <row r="8" spans="1:7" ht="28.8">
      <c r="A8" s="172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4"/>
    </row>
    <row r="9" spans="1:7" ht="15.75" customHeight="1">
      <c r="A9" s="26" t="s">
        <v>388</v>
      </c>
      <c r="B9" s="30">
        <f>SUM(B10:B17)</f>
        <v>6535072.0099999998</v>
      </c>
      <c r="C9" s="30">
        <f t="shared" ref="C9:G9" si="0">SUM(C10:C17)</f>
        <v>0</v>
      </c>
      <c r="D9" s="30">
        <f t="shared" si="0"/>
        <v>6535072.0099999998</v>
      </c>
      <c r="E9" s="30">
        <f t="shared" si="0"/>
        <v>2270266.9700000002</v>
      </c>
      <c r="F9" s="30">
        <f t="shared" si="0"/>
        <v>2270266.9700000002</v>
      </c>
      <c r="G9" s="30">
        <f t="shared" si="0"/>
        <v>4264805.04</v>
      </c>
    </row>
    <row r="10" spans="1:7">
      <c r="A10" s="63" t="s">
        <v>389</v>
      </c>
      <c r="B10" s="75">
        <v>6263572.0099999998</v>
      </c>
      <c r="C10" s="75">
        <v>0</v>
      </c>
      <c r="D10" s="75">
        <v>6263572.0099999998</v>
      </c>
      <c r="E10" s="75">
        <v>2233960.33</v>
      </c>
      <c r="F10" s="75">
        <v>2233960.33</v>
      </c>
      <c r="G10" s="75">
        <v>4029611.6799999997</v>
      </c>
    </row>
    <row r="11" spans="1:7">
      <c r="A11" s="63" t="s">
        <v>390</v>
      </c>
      <c r="B11" s="75">
        <v>98000</v>
      </c>
      <c r="C11" s="75">
        <v>0</v>
      </c>
      <c r="D11" s="75">
        <v>98000</v>
      </c>
      <c r="E11" s="75">
        <v>24284.27</v>
      </c>
      <c r="F11" s="75">
        <v>24284.27</v>
      </c>
      <c r="G11" s="75">
        <v>73715.73</v>
      </c>
    </row>
    <row r="12" spans="1:7">
      <c r="A12" s="63" t="s">
        <v>391</v>
      </c>
      <c r="B12" s="75">
        <v>173500</v>
      </c>
      <c r="C12" s="75">
        <v>0</v>
      </c>
      <c r="D12" s="75">
        <v>173500</v>
      </c>
      <c r="E12" s="75">
        <v>12022.37</v>
      </c>
      <c r="F12" s="75">
        <v>12022.37</v>
      </c>
      <c r="G12" s="75">
        <v>161477.63</v>
      </c>
    </row>
    <row r="13" spans="1:7">
      <c r="A13" s="63" t="s">
        <v>392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>
      <c r="A14" s="63" t="s">
        <v>393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>
      <c r="A15" s="63" t="s">
        <v>394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>
      <c r="A18" s="31" t="s">
        <v>153</v>
      </c>
      <c r="B18" s="49"/>
      <c r="C18" s="49"/>
      <c r="D18" s="49"/>
      <c r="E18" s="49"/>
      <c r="F18" s="49"/>
      <c r="G18" s="49"/>
    </row>
    <row r="19" spans="1:7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>
      <c r="A20" s="63" t="s">
        <v>389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>
      <c r="A28" s="31" t="s">
        <v>153</v>
      </c>
      <c r="B28" s="49"/>
      <c r="C28" s="49"/>
      <c r="D28" s="49"/>
      <c r="E28" s="49"/>
      <c r="F28" s="49"/>
      <c r="G28" s="49"/>
    </row>
    <row r="29" spans="1:7">
      <c r="A29" s="3" t="s">
        <v>385</v>
      </c>
      <c r="B29" s="4">
        <f>SUM(B19,B9)</f>
        <v>6535072.0099999998</v>
      </c>
      <c r="C29" s="4">
        <f t="shared" ref="C29:G29" si="2">SUM(C19,C9)</f>
        <v>0</v>
      </c>
      <c r="D29" s="4">
        <f t="shared" si="2"/>
        <v>6535072.0099999998</v>
      </c>
      <c r="E29" s="4">
        <f t="shared" si="2"/>
        <v>2270266.9700000002</v>
      </c>
      <c r="F29" s="4">
        <f t="shared" si="2"/>
        <v>2270266.9700000002</v>
      </c>
      <c r="G29" s="4">
        <f t="shared" si="2"/>
        <v>4264805.04</v>
      </c>
    </row>
    <row r="30" spans="1:7">
      <c r="A30" s="55"/>
      <c r="B30" s="55"/>
      <c r="C30" s="55"/>
      <c r="D30" s="55"/>
      <c r="E30" s="55"/>
      <c r="F30" s="55"/>
      <c r="G30" s="55"/>
    </row>
    <row r="33" spans="1:4" ht="15.6">
      <c r="A33" s="160" t="s">
        <v>602</v>
      </c>
    </row>
    <row r="37" spans="1:4">
      <c r="A37" s="161" t="s">
        <v>603</v>
      </c>
      <c r="B37" s="162"/>
      <c r="C37" s="162"/>
      <c r="D37" s="161" t="s">
        <v>604</v>
      </c>
    </row>
    <row r="38" spans="1:4">
      <c r="A38" s="161" t="s">
        <v>605</v>
      </c>
      <c r="B38" s="162"/>
      <c r="C38" s="162"/>
      <c r="D38" s="161" t="s">
        <v>606</v>
      </c>
    </row>
    <row r="39" spans="1:4">
      <c r="A39" s="161" t="s">
        <v>607</v>
      </c>
      <c r="B39" s="162"/>
      <c r="C39" s="162"/>
      <c r="D39" s="161" t="s">
        <v>608</v>
      </c>
    </row>
    <row r="40" spans="1:4">
      <c r="A40" s="162"/>
      <c r="B40" s="162"/>
      <c r="C40" s="162"/>
      <c r="D40" s="162"/>
    </row>
    <row r="41" spans="1:4">
      <c r="A41" s="162"/>
      <c r="B41" s="162"/>
      <c r="C41" s="162"/>
      <c r="D41" s="16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 C10:C1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9"/>
  <sheetViews>
    <sheetView showGridLines="0" topLeftCell="A59" zoomScale="75" zoomScaleNormal="75" workbookViewId="0">
      <selection activeCell="D18" sqref="D18"/>
    </sheetView>
  </sheetViews>
  <sheetFormatPr baseColWidth="10" defaultColWidth="11" defaultRowHeight="14.4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>
      <c r="A1" s="182" t="s">
        <v>398</v>
      </c>
      <c r="B1" s="183"/>
      <c r="C1" s="183"/>
      <c r="D1" s="183"/>
      <c r="E1" s="183"/>
      <c r="F1" s="183"/>
      <c r="G1" s="183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399</v>
      </c>
      <c r="B3" s="114"/>
      <c r="C3" s="114"/>
      <c r="D3" s="114"/>
      <c r="E3" s="114"/>
      <c r="F3" s="114"/>
      <c r="G3" s="115"/>
    </row>
    <row r="4" spans="1:7">
      <c r="A4" s="113" t="s">
        <v>400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>
      <c r="A7" s="171" t="s">
        <v>6</v>
      </c>
      <c r="B7" s="179" t="s">
        <v>304</v>
      </c>
      <c r="C7" s="180"/>
      <c r="D7" s="180"/>
      <c r="E7" s="180"/>
      <c r="F7" s="181"/>
      <c r="G7" s="175" t="s">
        <v>401</v>
      </c>
    </row>
    <row r="8" spans="1:7" ht="28.8">
      <c r="A8" s="172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4"/>
    </row>
    <row r="9" spans="1:7" ht="16.5" customHeight="1">
      <c r="A9" s="26" t="s">
        <v>403</v>
      </c>
      <c r="B9" s="30">
        <f>SUM(B10,B19,B27,B37)</f>
        <v>6535072.0099999998</v>
      </c>
      <c r="C9" s="30">
        <f t="shared" ref="C9:G9" si="0">SUM(C10,C19,C27,C37)</f>
        <v>0</v>
      </c>
      <c r="D9" s="30">
        <f t="shared" si="0"/>
        <v>6535072.0099999998</v>
      </c>
      <c r="E9" s="30">
        <f t="shared" si="0"/>
        <v>2270266.9700000002</v>
      </c>
      <c r="F9" s="30">
        <f t="shared" si="0"/>
        <v>2270266.9700000002</v>
      </c>
      <c r="G9" s="30">
        <f t="shared" si="0"/>
        <v>4264805.0399999991</v>
      </c>
    </row>
    <row r="10" spans="1:7" ht="15" customHeight="1">
      <c r="A10" s="58" t="s">
        <v>404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>
      <c r="A19" s="58" t="s">
        <v>413</v>
      </c>
      <c r="B19" s="47">
        <f>SUM(B20:B26)</f>
        <v>6535072.0099999998</v>
      </c>
      <c r="C19" s="47">
        <f t="shared" ref="C19:G19" si="2">SUM(C20:C26)</f>
        <v>0</v>
      </c>
      <c r="D19" s="47">
        <f t="shared" si="2"/>
        <v>6535072.0099999998</v>
      </c>
      <c r="E19" s="47">
        <f t="shared" si="2"/>
        <v>2270266.9700000002</v>
      </c>
      <c r="F19" s="47">
        <f t="shared" si="2"/>
        <v>2270266.9700000002</v>
      </c>
      <c r="G19" s="47">
        <f t="shared" si="2"/>
        <v>4264805.0399999991</v>
      </c>
    </row>
    <row r="20" spans="1:7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>
      <c r="A25" s="77" t="s">
        <v>419</v>
      </c>
      <c r="B25" s="47">
        <v>6535072.0099999998</v>
      </c>
      <c r="C25" s="47">
        <v>0</v>
      </c>
      <c r="D25" s="47">
        <v>6535072.0099999998</v>
      </c>
      <c r="E25" s="47">
        <v>2270266.9700000002</v>
      </c>
      <c r="F25" s="47">
        <v>2270266.9700000002</v>
      </c>
      <c r="G25" s="47">
        <v>4264805.0399999991</v>
      </c>
    </row>
    <row r="26" spans="1:7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>
      <c r="A27" s="58" t="s">
        <v>421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>
      <c r="A37" s="59" t="s">
        <v>431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>
      <c r="A42" s="80"/>
      <c r="B42" s="53"/>
      <c r="C42" s="53"/>
      <c r="D42" s="53"/>
      <c r="E42" s="53"/>
      <c r="F42" s="53"/>
      <c r="G42" s="53"/>
    </row>
    <row r="43" spans="1:7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>
      <c r="A44" s="58" t="s">
        <v>404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>
      <c r="A53" s="58" t="s">
        <v>413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>
      <c r="A61" s="58" t="s">
        <v>421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>
      <c r="A71" s="59" t="s">
        <v>431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>
      <c r="A76" s="45"/>
      <c r="B76" s="49"/>
      <c r="C76" s="49"/>
      <c r="D76" s="49"/>
      <c r="E76" s="49"/>
      <c r="F76" s="49"/>
      <c r="G76" s="49"/>
    </row>
    <row r="77" spans="1:7">
      <c r="A77" s="3" t="s">
        <v>385</v>
      </c>
      <c r="B77" s="4">
        <f>B43+B9</f>
        <v>6535072.0099999998</v>
      </c>
      <c r="C77" s="4">
        <f t="shared" ref="C77:G77" si="10">C43+C9</f>
        <v>0</v>
      </c>
      <c r="D77" s="4">
        <f t="shared" si="10"/>
        <v>6535072.0099999998</v>
      </c>
      <c r="E77" s="4">
        <f t="shared" si="10"/>
        <v>2270266.9700000002</v>
      </c>
      <c r="F77" s="4">
        <f t="shared" si="10"/>
        <v>2270266.9700000002</v>
      </c>
      <c r="G77" s="4">
        <f t="shared" si="10"/>
        <v>4264805.0399999991</v>
      </c>
    </row>
    <row r="78" spans="1:7">
      <c r="A78" s="55"/>
      <c r="B78" s="82"/>
      <c r="C78" s="82"/>
      <c r="D78" s="82"/>
      <c r="E78" s="82"/>
      <c r="F78" s="82"/>
      <c r="G78" s="82"/>
    </row>
    <row r="81" spans="1:4" ht="15.6">
      <c r="A81" s="160" t="s">
        <v>602</v>
      </c>
    </row>
    <row r="85" spans="1:4">
      <c r="A85" s="161" t="s">
        <v>603</v>
      </c>
      <c r="B85" s="162"/>
      <c r="C85" s="162"/>
      <c r="D85" s="161" t="s">
        <v>604</v>
      </c>
    </row>
    <row r="86" spans="1:4">
      <c r="A86" s="161" t="s">
        <v>605</v>
      </c>
      <c r="B86" s="162"/>
      <c r="C86" s="162"/>
      <c r="D86" s="161" t="s">
        <v>606</v>
      </c>
    </row>
    <row r="87" spans="1:4">
      <c r="A87" s="161" t="s">
        <v>607</v>
      </c>
      <c r="B87" s="162"/>
      <c r="C87" s="162"/>
      <c r="D87" s="161" t="s">
        <v>608</v>
      </c>
    </row>
    <row r="88" spans="1:4">
      <c r="A88" s="162"/>
      <c r="B88" s="162"/>
      <c r="C88" s="162"/>
      <c r="D88" s="162"/>
    </row>
    <row r="89" spans="1:4">
      <c r="A89" s="162"/>
      <c r="B89" s="162"/>
      <c r="C89" s="162"/>
      <c r="D89" s="16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45"/>
  <sheetViews>
    <sheetView showGridLines="0" zoomScale="75" zoomScaleNormal="75" workbookViewId="0">
      <selection activeCell="D12" sqref="D12"/>
    </sheetView>
  </sheetViews>
  <sheetFormatPr baseColWidth="10" defaultColWidth="11" defaultRowHeight="14.4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>
      <c r="A1" s="176" t="s">
        <v>437</v>
      </c>
      <c r="B1" s="168"/>
      <c r="C1" s="168"/>
      <c r="D1" s="168"/>
      <c r="E1" s="168"/>
      <c r="F1" s="168"/>
      <c r="G1" s="169"/>
    </row>
    <row r="2" spans="1:7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>
      <c r="A3" s="113" t="s">
        <v>302</v>
      </c>
      <c r="B3" s="114"/>
      <c r="C3" s="114"/>
      <c r="D3" s="114"/>
      <c r="E3" s="114"/>
      <c r="F3" s="114"/>
      <c r="G3" s="115"/>
    </row>
    <row r="4" spans="1:7">
      <c r="A4" s="113" t="s">
        <v>438</v>
      </c>
      <c r="B4" s="114"/>
      <c r="C4" s="114"/>
      <c r="D4" s="114"/>
      <c r="E4" s="114"/>
      <c r="F4" s="114"/>
      <c r="G4" s="115"/>
    </row>
    <row r="5" spans="1:7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>
      <c r="A6" s="116" t="s">
        <v>2</v>
      </c>
      <c r="B6" s="117"/>
      <c r="C6" s="117"/>
      <c r="D6" s="117"/>
      <c r="E6" s="117"/>
      <c r="F6" s="117"/>
      <c r="G6" s="118"/>
    </row>
    <row r="7" spans="1:7">
      <c r="A7" s="171" t="s">
        <v>439</v>
      </c>
      <c r="B7" s="174" t="s">
        <v>304</v>
      </c>
      <c r="C7" s="174"/>
      <c r="D7" s="174"/>
      <c r="E7" s="174"/>
      <c r="F7" s="174"/>
      <c r="G7" s="174" t="s">
        <v>305</v>
      </c>
    </row>
    <row r="8" spans="1:7" ht="28.8">
      <c r="A8" s="172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4"/>
    </row>
    <row r="9" spans="1:7" ht="15.75" customHeight="1">
      <c r="A9" s="26" t="s">
        <v>440</v>
      </c>
      <c r="B9" s="119">
        <f>SUM(B10,B11,B12,B15,B16,B19)</f>
        <v>5427053.6500000004</v>
      </c>
      <c r="C9" s="119">
        <f t="shared" ref="C9:G9" si="0">SUM(C10,C11,C12,C15,C16,C19)</f>
        <v>0</v>
      </c>
      <c r="D9" s="119">
        <f t="shared" si="0"/>
        <v>5427053.6500000004</v>
      </c>
      <c r="E9" s="119">
        <f t="shared" si="0"/>
        <v>1878966.22</v>
      </c>
      <c r="F9" s="119">
        <f t="shared" si="0"/>
        <v>1878966.22</v>
      </c>
      <c r="G9" s="119">
        <f t="shared" si="0"/>
        <v>3548087.4300000006</v>
      </c>
    </row>
    <row r="10" spans="1:7">
      <c r="A10" s="58" t="s">
        <v>441</v>
      </c>
      <c r="B10" s="164">
        <v>5427053.6500000004</v>
      </c>
      <c r="C10" s="75">
        <v>0</v>
      </c>
      <c r="D10" s="164">
        <v>5427053.6500000004</v>
      </c>
      <c r="E10" s="75">
        <v>1878966.22</v>
      </c>
      <c r="F10" s="75">
        <v>1878966.22</v>
      </c>
      <c r="G10" s="76">
        <f>D10-E10</f>
        <v>3548087.4300000006</v>
      </c>
    </row>
    <row r="11" spans="1:7" ht="15.75" customHeight="1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>
      <c r="A20" s="45"/>
      <c r="B20" s="78"/>
      <c r="C20" s="78"/>
      <c r="D20" s="78"/>
      <c r="E20" s="78"/>
      <c r="F20" s="78"/>
      <c r="G20" s="78"/>
    </row>
    <row r="21" spans="1:7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>
      <c r="A32" s="45"/>
      <c r="B32" s="78"/>
      <c r="C32" s="78"/>
      <c r="D32" s="78"/>
      <c r="E32" s="78"/>
      <c r="F32" s="78"/>
      <c r="G32" s="78"/>
    </row>
    <row r="33" spans="1:7" ht="14.4" customHeight="1">
      <c r="A33" s="3" t="s">
        <v>452</v>
      </c>
      <c r="B33" s="119">
        <f>B21+B9</f>
        <v>5427053.6500000004</v>
      </c>
      <c r="C33" s="119">
        <f t="shared" ref="C33:G33" si="8">C21+C9</f>
        <v>0</v>
      </c>
      <c r="D33" s="119">
        <f t="shared" si="8"/>
        <v>5427053.6500000004</v>
      </c>
      <c r="E33" s="119">
        <f t="shared" si="8"/>
        <v>1878966.22</v>
      </c>
      <c r="F33" s="119">
        <f t="shared" si="8"/>
        <v>1878966.22</v>
      </c>
      <c r="G33" s="119">
        <f t="shared" si="8"/>
        <v>3548087.4300000006</v>
      </c>
    </row>
    <row r="34" spans="1:7" ht="14.4" customHeight="1">
      <c r="A34" s="55"/>
      <c r="B34" s="79"/>
      <c r="C34" s="79"/>
      <c r="D34" s="79"/>
      <c r="E34" s="79"/>
      <c r="F34" s="79"/>
      <c r="G34" s="79"/>
    </row>
    <row r="38" spans="1:7" ht="15.6">
      <c r="A38" s="160" t="s">
        <v>602</v>
      </c>
    </row>
    <row r="42" spans="1:7">
      <c r="A42" s="161" t="s">
        <v>603</v>
      </c>
      <c r="B42" s="162"/>
      <c r="C42" s="162"/>
      <c r="D42" s="161" t="s">
        <v>604</v>
      </c>
    </row>
    <row r="43" spans="1:7">
      <c r="A43" s="161" t="s">
        <v>605</v>
      </c>
      <c r="B43" s="162"/>
      <c r="C43" s="162"/>
      <c r="D43" s="161" t="s">
        <v>606</v>
      </c>
    </row>
    <row r="44" spans="1:7">
      <c r="A44" s="161" t="s">
        <v>607</v>
      </c>
      <c r="B44" s="162"/>
      <c r="C44" s="162"/>
      <c r="D44" s="161" t="s">
        <v>608</v>
      </c>
    </row>
    <row r="45" spans="1:7">
      <c r="A45" s="162"/>
      <c r="B45" s="162"/>
      <c r="C45" s="162"/>
      <c r="D45" s="16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INSADIS</cp:lastModifiedBy>
  <cp:revision/>
  <dcterms:created xsi:type="dcterms:W3CDTF">2023-03-16T22:14:51Z</dcterms:created>
  <dcterms:modified xsi:type="dcterms:W3CDTF">2025-07-23T20:54:04Z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