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MICHELLE\SIRET-CUENTA PUBLICA\2024\4TO. TRIMESTRE\SIRET\"/>
    </mc:Choice>
  </mc:AlternateContent>
  <xr:revisionPtr revIDLastSave="0" documentId="13_ncr:1_{49461526-4492-4D3F-897D-DDB87871B59F}" xr6:coauthVersionLast="47" xr6:coauthVersionMax="47" xr10:uidLastSave="{00000000-0000-0000-0000-000000000000}"/>
  <bookViews>
    <workbookView xWindow="-108" yWindow="-108" windowWidth="23256" windowHeight="1389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6" l="1"/>
  <c r="B67" i="6"/>
  <c r="B59" i="6"/>
  <c r="B54" i="6"/>
  <c r="B45" i="6"/>
  <c r="B65" i="6" s="1"/>
  <c r="B41" i="6"/>
  <c r="B37" i="6"/>
  <c r="B35" i="6"/>
  <c r="B28" i="6"/>
  <c r="B16" i="6"/>
  <c r="C75" i="6"/>
  <c r="C67" i="6"/>
  <c r="C59" i="6"/>
  <c r="C54" i="6"/>
  <c r="C45" i="6"/>
  <c r="C65" i="6" s="1"/>
  <c r="C37" i="6"/>
  <c r="C35" i="6"/>
  <c r="C28" i="6"/>
  <c r="C16" i="6"/>
  <c r="C41" i="6" s="1"/>
  <c r="C70" i="6" s="1"/>
  <c r="B70" i="6" l="1"/>
  <c r="F9" i="2" l="1"/>
  <c r="A2" i="25" l="1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E29" i="19"/>
  <c r="F29" i="19"/>
  <c r="G18" i="19"/>
  <c r="G29" i="19" s="1"/>
  <c r="F18" i="19"/>
  <c r="E18" i="19"/>
  <c r="D18" i="19"/>
  <c r="D29" i="19" s="1"/>
  <c r="C18" i="19"/>
  <c r="C29" i="19" s="1"/>
  <c r="B18" i="19"/>
  <c r="G27" i="20"/>
  <c r="F27" i="20"/>
  <c r="E27" i="20"/>
  <c r="D27" i="20"/>
  <c r="C27" i="20"/>
  <c r="B27" i="20"/>
  <c r="G20" i="20"/>
  <c r="F20" i="20"/>
  <c r="F30" i="20" s="1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28" i="22"/>
  <c r="E30" i="20"/>
  <c r="B31" i="16"/>
  <c r="E28" i="22"/>
  <c r="G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C9" i="10" s="1"/>
  <c r="D12" i="10"/>
  <c r="E12" i="10"/>
  <c r="E9" i="10" s="1"/>
  <c r="F12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C60" i="2"/>
  <c r="B60" i="2"/>
  <c r="C41" i="2"/>
  <c r="B41" i="2"/>
  <c r="C38" i="2"/>
  <c r="E65" i="6" l="1"/>
  <c r="G71" i="7"/>
  <c r="G28" i="7"/>
  <c r="F41" i="6"/>
  <c r="F70" i="6" s="1"/>
  <c r="G146" i="7"/>
  <c r="C9" i="9"/>
  <c r="E47" i="2"/>
  <c r="E59" i="2" s="1"/>
  <c r="E81" i="2" s="1"/>
  <c r="G62" i="7"/>
  <c r="C9" i="7"/>
  <c r="G28" i="6"/>
  <c r="E84" i="7"/>
  <c r="F8" i="3"/>
  <c r="F20" i="3" s="1"/>
  <c r="E7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G45" i="6"/>
  <c r="G16" i="6"/>
  <c r="G37" i="6"/>
  <c r="C159" i="7" l="1"/>
  <c r="G65" i="6"/>
  <c r="C25" i="5"/>
  <c r="C33" i="5" s="1"/>
  <c r="G41" i="6"/>
  <c r="G42" i="6" s="1"/>
  <c r="E159" i="7"/>
  <c r="B159" i="7"/>
  <c r="F159" i="7"/>
  <c r="G77" i="9"/>
  <c r="G9" i="7"/>
  <c r="E77" i="9"/>
  <c r="D77" i="9"/>
  <c r="B77" i="9"/>
  <c r="F77" i="9"/>
  <c r="D159" i="7"/>
  <c r="G84" i="7"/>
  <c r="G159" i="7" l="1"/>
  <c r="G70" i="6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<sst xmlns="http://schemas.openxmlformats.org/spreadsheetml/2006/main" count="1123" uniqueCount="610">
  <si>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</si>
  <si>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</si>
  <si>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</si>
  <si>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</si>
  <si>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</si>
  <si>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</si>
  <si>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</si>
  <si>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</si>
  <si>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</si>
  <si>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</si>
  <si>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</si>
  <si>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</si>
  <si>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</si>
  <si>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</si>
  <si>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</si>
  <si>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</si>
  <si>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</si>
  <si>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</si>
  <si>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</si>
  <si>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</si>
  <si>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</si>
  <si>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</si>
  <si>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</si>
  <si>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</si>
  <si>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</si>
  <si>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</si>
  <si>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</si>
  <si>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</si>
  <si>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</si>
  <si>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</si>
  <si>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</si>
  <si>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</si>
  <si>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</si>
  <si>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</si>
  <si>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</si>
  <si>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</si>
  <si>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</si>
  <si>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</si>
  <si>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</si>
  <si>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</si>
  <si>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</si>
  <si>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</si>
  <si>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</si>
  <si>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</si>
  <si>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</si>
  <si>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</si>
  <si>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</si>
  <si>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</si>
  <si>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</si>
  <si>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</si>
  <si>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</si>
  <si>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</si>
  <si>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</si>
  <si>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</si>
  <si>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</si>
  <si>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</si>
  <si>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</si>
  <si>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</si>
  <si>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</si>
  <si>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</si>
  <si>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</si>
  <si>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</si>
  <si>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</si>
  <si>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</si>
  <si>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</si>
  <si>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</si>
  <si>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</si>
  <si>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</si>
  <si>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</si>
  <si>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</si>
  <si>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</si>
  <si>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</si>
  <si>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</si>
  <si>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</si>
  <si>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</si>
  <si>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</si>
  <si>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</si>
  <si>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</si>
  <si>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</si>
  <si>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</si>
  <si>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</si>
  <si>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</si>
  <si>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</si>
  <si>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</si>
  <si>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</si>
  <si>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</si>
  <si>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</si>
  <si>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</si>
  <si>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</si>
  <si>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</si>
  <si>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</si>
  <si>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</si>
  <si>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</si>
  <si>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</si>
  <si>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</si>
  <si>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</si>
  <si>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</si>
  <si>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</si>
  <si>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</si>
  <si>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</si>
  <si>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</si>
  <si>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</si>
  <si>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</si>
  <si>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</si>
  <si>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</si>
  <si>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</si>
  <si>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</si>
  <si>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</si>
  <si>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</si>
  <si>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</si>
  <si>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</si>
  <si>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</si>
  <si>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</si>
  <si>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</si>
  <si>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</si>
  <si>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</si>
  <si>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</si>
  <si>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</si>
  <si>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</si>
  <si>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</si>
  <si>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</si>
  <si>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</si>
  <si>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</si>
  <si>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</si>
  <si>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</si>
  <si>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</si>
  <si>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</si>
  <si>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</si>
  <si>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</si>
  <si>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</si>
  <si>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</si>
  <si>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</si>
  <si>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</si>
  <si>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</si>
  <si>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</si>
  <si>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</si>
  <si>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</si>
  <si>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</si>
  <si>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</si>
  <si>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</si>
  <si>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</si>
  <si>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</si>
  <si>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</si>
  <si>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</si>
  <si>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</si>
  <si>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</si>
  <si>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</si>
  <si>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</si>
  <si>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</si>
  <si>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</si>
  <si>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</si>
  <si>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</si>
  <si>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</si>
  <si>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</si>
  <si>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</si>
  <si>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</si>
  <si>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</si>
  <si>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</si>
  <si>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</si>
  <si>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</si>
  <si>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</si>
  <si>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</si>
  <si>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</si>
  <si>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</si>
  <si>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</si>
  <si>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</si>
  <si>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</si>
  <si>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</si>
  <si>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</si>
  <si>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</si>
  <si>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</si>
  <si>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</si>
  <si>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</si>
  <si>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</si>
  <si>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</si>
  <si>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</si>
  <si>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</si>
  <si>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</si>
  <si>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</si>
  <si>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</si>
  <si>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</si>
  <si>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</si>
  <si>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</si>
  <si>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</si>
  <si>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</si>
  <si>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</si>
  <si>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</si>
  <si>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</si>
  <si>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</si>
  <si>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</si>
  <si>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</si>
  <si>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</si>
  <si>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</si>
  <si>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</si>
  <si>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</si>
  <si>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</si>
  <si>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</si>
  <si>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</si>
  <si>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</si>
  <si>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</si>
  <si>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</si>
  <si>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</si>
  <si>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</si>
  <si>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</si>
  <si>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</si>
  <si>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</si>
  <si>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</si>
  <si>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</si>
  <si>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</si>
  <si>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</si>
  <si>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</si>
  <si>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</si>
  <si>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</si>
  <si>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</si>
  <si>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</si>
  <si>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</si>
  <si>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</si>
  <si>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</si>
  <si>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</si>
  <si>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</si>
  <si>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</si>
  <si>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</si>
  <si>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</si>
  <si>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</si>
  <si>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</si>
  <si>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</si>
  <si>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</si>
  <si>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</si>
  <si>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</si>
  <si>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</si>
  <si>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</si>
  <si>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</si>
  <si>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</si>
  <si>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</si>
  <si>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</si>
  <si>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</si>
  <si>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</si>
  <si>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</si>
  <si>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</si>
  <si>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</si>
  <si>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</si>
  <si>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</si>
  <si>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</si>
  <si>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</si>
  <si>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</si>
  <si>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</si>
  <si>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</si>
  <si>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</si>
  <si>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</si>
  <si>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</si>
  <si>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</si>
  <si>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</si>
  <si>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</si>
  <si>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</si>
  <si>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</si>
  <si>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</si>
  <si>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</si>
  <si>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</si>
  <si>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</si>
  <si>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</si>
  <si>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</si>
  <si>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</si>
  <si>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</si>
  <si>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</si>
  <si>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</si>
  <si>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</si>
  <si>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</si>
  <si>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</si>
  <si>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</si>
  <si>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</si>
  <si>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</si>
  <si>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</si>
  <si>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</si>
  <si>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</si>
  <si>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</si>
  <si>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</si>
  <si>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</si>
  <si>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</si>
  <si>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</si>
  <si>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</si>
  <si>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</si>
  <si>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</si>
  <si>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</si>
  <si>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</si>
  <si>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</si>
  <si>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</si>
  <si>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</si>
  <si>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</si>
  <si>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</si>
  <si>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</si>
  <si>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</si>
  <si>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</si>
  <si>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</si>
  <si>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</si>
  <si>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</si>
  <si>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</si>
  <si>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</si>
  <si>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</si>
  <si>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</si>
  <si>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</si>
  <si>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</si>
  <si>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</si>
  <si>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</si>
  <si>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</si>
  <si>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</si>
  <si>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</si>
  <si>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</si>
  <si>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</si>
  <si>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</si>
  <si>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</si>
  <si>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</si>
  <si>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</si>
  <si>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</si>
  <si>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</si>
  <si>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</si>
  <si>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</si>
  <si>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</si>
  <si>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</si>
  <si>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</si>
  <si>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</si>
  <si>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</si>
  <si>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</si>
  <si>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</si>
  <si>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</si>
  <si>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</si>
  <si>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</si>
  <si>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</si>
  <si>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</si>
  <si>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</si>
  <si>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</si>
  <si>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</si>
  <si>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</si>
  <si>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</si>
  <si>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</si>
  <si>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</si>
  <si>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</si>
  <si>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</si>
  <si>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</si>
  <si>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</si>
  <si>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</si>
  <si>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</si>
  <si>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</si>
  <si>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</si>
  <si>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</si>
  <si>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</si>
  <si>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</si>
  <si>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</si>
  <si>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</si>
  <si>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</si>
  <si>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</si>
  <si>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</si>
  <si>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</si>
  <si>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</si>
  <si>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</si>
  <si>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</si>
  <si>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</si>
  <si>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</si>
  <si>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</si>
  <si>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</si>
  <si>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</si>
  <si>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</si>
  <si>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</si>
  <si>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</si>
  <si>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</si>
  <si>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</si>
  <si>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</si>
  <si>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</si>
  <si>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</si>
  <si>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</si>
  <si>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</si>
  <si>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</si>
  <si>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</si>
  <si>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</si>
  <si>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</si>
  <si>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</si>
  <si>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</si>
  <si>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</si>
  <si>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</si>
  <si>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</si>
  <si>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</si>
  <si>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</si>
  <si>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</si>
  <si>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</si>
  <si>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</si>
  <si>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</si>
  <si>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</si>
  <si>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</si>
  <si>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</si>
  <si>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</si>
  <si>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</si>
  <si>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</si>
  <si>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</si>
  <si>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</si>
  <si>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</si>
  <si>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</si>
  <si>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</si>
  <si>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</si>
  <si>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</si>
  <si>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</si>
  <si>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</si>
  <si>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</si>
  <si>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</si>
  <si>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</si>
  <si>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</si>
  <si>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</si>
  <si>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</si>
  <si>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</si>
  <si>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</si>
  <si>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</si>
  <si>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</si>
  <si>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</si>
  <si>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</si>
  <si>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</si>
  <si>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</si>
  <si>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</si>
  <si>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</si>
  <si>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</si>
  <si>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</si>
  <si>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</si>
  <si>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</si>
  <si>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</si>
  <si>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</si>
  <si>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</si>
  <si>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</si>
  <si>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</si>
  <si>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</si>
  <si>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</si>
  <si>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</si>
  <si>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</si>
  <si>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</si>
  <si>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</si>
  <si>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</si>
  <si>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</si>
  <si>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</si>
  <si>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</si>
  <si>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</si>
  <si>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</si>
  <si>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</si>
  <si>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</si>
  <si>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</si>
  <si>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</si>
  <si>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</si>
  <si>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</si>
  <si>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</si>
  <si>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</si>
  <si>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</si>
  <si>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</si>
  <si>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</si>
  <si>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</si>
  <si>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</si>
  <si>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</si>
  <si>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</si>
  <si>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</si>
  <si>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</si>
  <si>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</si>
  <si>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</si>
  <si>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</si>
  <si>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</si>
  <si>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</si>
  <si>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</si>
  <si>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</si>
  <si>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</si>
  <si>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</si>
  <si>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</si>
  <si>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</si>
  <si>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</si>
  <si>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</si>
  <si>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</si>
  <si>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</si>
  <si>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</si>
  <si>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</si>
  <si>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</si>
  <si>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</si>
  <si>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</si>
  <si>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</si>
  <si>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</si>
  <si>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</si>
  <si>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</si>
  <si>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</si>
  <si>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</si>
  <si>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</si>
  <si>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</si>
  <si>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</si>
  <si>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</si>
  <si>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</si>
  <si>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</si>
  <si>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</si>
  <si>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</si>
  <si>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</si>
  <si>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</si>
  <si>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</si>
  <si>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</si>
  <si>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</si>
  <si>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</si>
  <si>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</si>
  <si>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</si>
  <si>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</si>
  <si>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</si>
  <si>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</si>
  <si>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</si>
  <si>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</si>
  <si>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</si>
  <si>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</si>
  <si>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</si>
  <si>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</si>
  <si>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</si>
  <si>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</si>
  <si>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</si>
  <si>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</si>
  <si>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</si>
  <si>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</si>
  <si>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</si>
  <si>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</si>
  <si>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</si>
  <si>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</si>
  <si>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</si>
  <si>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</si>
  <si>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</si>
  <si>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</si>
  <si>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</si>
  <si>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</si>
  <si>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</si>
  <si>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</si>
  <si>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</si>
  <si>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</si>
  <si>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</si>
  <si>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</si>
  <si>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</si>
  <si>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</si>
  <si>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</si>
  <si>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</si>
  <si>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</si>
  <si>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</si>
  <si>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</si>
  <si>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</si>
  <si>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</si>
  <si>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</si>
  <si>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</si>
  <si>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</si>
  <si>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</si>
  <si>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</si>
  <si>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</si>
  <si>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</si>
  <si>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</si>
  <si>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</si>
  <si>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</si>
  <si>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</si>
  <si>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</si>
  <si>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</si>
  <si>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</si>
  <si>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</si>
  <si>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</si>
  <si>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</si>
  <si>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</si>
  <si>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</si>
  <si>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</si>
  <si>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</si>
  <si>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</si>
  <si>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</si>
  <si>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</si>
  <si>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</si>
  <si>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</si>
  <si>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</si>
  <si>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</si>
  <si>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</si>
  <si>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</si>
  <si>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</si>
  <si>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</si>
  <si>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</si>
  <si>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</si>
  <si>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</si>
  <si>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</si>
  <si>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</si>
  <si>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</si>
  <si>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</si>
  <si>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</si>
  <si>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</si>
  <si>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</si>
  <si>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</si>
  <si>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</si>
  <si>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</si>
  <si>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</si>
  <si>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</si>
  <si>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</si>
  <si>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</si>
  <si>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</si>
  <si>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</si>
  <si>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</si>
  <si>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</si>
  <si>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</si>
  <si>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</si>
  <si>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</si>
  <si>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</si>
  <si>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</si>
  <si>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</si>
  <si>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</si>
  <si>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</si>
  <si>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</si>
  <si>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</si>
  <si>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</si>
  <si>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2024 (b)</t>
  </si>
  <si>
    <t>Instituto Salmantino para las Personas con Discapacidad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</si>
  <si>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</si>
  <si>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</si>
  <si>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</si>
  <si>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</si>
  <si>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</si>
  <si>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</si>
  <si>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</si>
  <si>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Del 1 de Enero al 31 de Diciembre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</si>
</sst>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name val="Arial Unicode MS"/>
      <family val="2"/>
    </font>
    <font>
      <sz val="8"/>
      <name val="Arial"/>
      <family val="2"/>
    </font>
    <font>
      <b/>
      <sz val="9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1" fillId="0" borderId="0" xfId="0" applyFont="1"/>
    <xf numFmtId="0" fontId="22" fillId="0" borderId="0" xfId="2" applyFont="1" applyAlignment="1" applyProtection="1">
      <alignment horizontal="center" vertical="top"/>
      <protection locked="0"/>
    </xf>
    <xf numFmtId="0" fontId="1" fillId="0" borderId="0" xfId="0" applyFont="1"/>
    <xf numFmtId="0" fontId="23" fillId="0" borderId="0" xfId="2" applyFont="1" applyAlignment="1" applyProtection="1">
      <alignment vertical="top" wrapText="1"/>
      <protection locked="0"/>
    </xf>
    <xf numFmtId="0" fontId="24" fillId="0" borderId="0" xfId="2" applyFont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4" fillId="0" borderId="0" xfId="2" applyFont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 4" xfId="5" xr:uid="{2B9487F3-CF23-4A30-B025-A25D2A8E7FA2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96"/>
  <sheetViews>
    <sheetView showGridLines="0" tabSelected="1" zoomScale="75" zoomScaleNormal="75" workbookViewId="0">
      <selection activeCell="A14" sqref="A14"/>
    </sheetView>
  </sheetViews>
  <sheetFormatPr baseColWidth="10" defaultColWidth="11" defaultRowHeight="14.4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>
      <c r="A1" s="165" t="s">
        <v>0</v>
      </c>
      <c r="B1" s="166"/>
      <c r="C1" s="166"/>
      <c r="D1" s="166"/>
      <c r="E1" s="166"/>
      <c r="F1" s="167"/>
    </row>
    <row r="2" spans="1:6" ht="15" customHeight="1">
      <c r="A2" s="110" t="s">
        <v>601</v>
      </c>
      <c r="B2" s="111"/>
      <c r="C2" s="111"/>
      <c r="D2" s="111"/>
      <c r="E2" s="111"/>
      <c r="F2" s="112"/>
    </row>
    <row r="3" spans="1:6" ht="15" customHeight="1">
      <c r="A3" s="113" t="s">
        <v>1</v>
      </c>
      <c r="B3" s="114"/>
      <c r="C3" s="114"/>
      <c r="D3" s="114"/>
      <c r="E3" s="114"/>
      <c r="F3" s="115"/>
    </row>
    <row r="4" spans="1:6" ht="12.9" customHeight="1">
      <c r="A4" s="113" t="s">
        <v>600</v>
      </c>
      <c r="B4" s="114"/>
      <c r="C4" s="114"/>
      <c r="D4" s="114"/>
      <c r="E4" s="114"/>
      <c r="F4" s="115"/>
    </row>
    <row r="5" spans="1:6" ht="12.9" customHeight="1">
      <c r="A5" s="116" t="s">
        <v>2</v>
      </c>
      <c r="B5" s="117"/>
      <c r="C5" s="117"/>
      <c r="D5" s="117"/>
      <c r="E5" s="117"/>
      <c r="F5" s="118"/>
    </row>
    <row r="6" spans="1:6" ht="41.4" customHeight="1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" customHeight="1">
      <c r="A7" s="43" t="s">
        <v>5</v>
      </c>
      <c r="B7" s="44"/>
      <c r="C7" s="44"/>
      <c r="D7" s="43" t="s">
        <v>6</v>
      </c>
      <c r="E7" s="44"/>
      <c r="F7" s="44"/>
    </row>
    <row r="8" spans="1:6">
      <c r="A8" s="2" t="s">
        <v>7</v>
      </c>
      <c r="B8" s="45"/>
      <c r="C8" s="45"/>
      <c r="D8" s="2" t="s">
        <v>8</v>
      </c>
      <c r="E8" s="45"/>
      <c r="F8" s="45"/>
    </row>
    <row r="9" spans="1:6">
      <c r="A9" s="46" t="s">
        <v>9</v>
      </c>
      <c r="B9" s="47">
        <f>SUM(B10:B16)</f>
        <v>3010753.58</v>
      </c>
      <c r="C9" s="47">
        <f>SUM(C10:C16)</f>
        <v>3025150.17</v>
      </c>
      <c r="D9" s="46" t="s">
        <v>10</v>
      </c>
      <c r="E9" s="47">
        <f>SUM(E10:E18)</f>
        <v>130665.97</v>
      </c>
      <c r="F9" s="47">
        <f>SUM(F10:F18)</f>
        <v>145331.23000000001</v>
      </c>
    </row>
    <row r="10" spans="1:6">
      <c r="A10" s="48" t="s">
        <v>11</v>
      </c>
      <c r="B10" s="47">
        <v>3008192.69</v>
      </c>
      <c r="C10" s="47">
        <v>3021872.04</v>
      </c>
      <c r="D10" s="48" t="s">
        <v>12</v>
      </c>
      <c r="E10" s="47">
        <v>130665.97</v>
      </c>
      <c r="F10" s="47">
        <v>145331.23000000001</v>
      </c>
    </row>
    <row r="11" spans="1:6">
      <c r="A11" s="48" t="s">
        <v>13</v>
      </c>
      <c r="B11" s="47">
        <v>2560.89</v>
      </c>
      <c r="C11" s="47">
        <v>3278.13</v>
      </c>
      <c r="D11" s="48" t="s">
        <v>14</v>
      </c>
      <c r="E11" s="47">
        <v>0</v>
      </c>
      <c r="F11" s="47">
        <v>0</v>
      </c>
    </row>
    <row r="12" spans="1:6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>
      <c r="A16" s="48" t="s">
        <v>23</v>
      </c>
      <c r="B16" s="47">
        <v>0</v>
      </c>
      <c r="C16" s="47">
        <v>0</v>
      </c>
      <c r="D16" s="48" t="s">
        <v>24</v>
      </c>
      <c r="E16" s="47">
        <v>0</v>
      </c>
      <c r="F16" s="47">
        <v>0</v>
      </c>
    </row>
    <row r="17" spans="1:6">
      <c r="A17" s="46" t="s">
        <v>25</v>
      </c>
      <c r="B17" s="47">
        <f>SUM(B18:B24)</f>
        <v>0</v>
      </c>
      <c r="C17" s="47">
        <f>SUM(C18:C24)</f>
        <v>0</v>
      </c>
      <c r="D17" s="48" t="s">
        <v>26</v>
      </c>
      <c r="E17" s="47">
        <v>0</v>
      </c>
      <c r="F17" s="47">
        <v>0</v>
      </c>
    </row>
    <row r="18" spans="1:6">
      <c r="A18" s="48" t="s">
        <v>27</v>
      </c>
      <c r="B18" s="47">
        <v>0</v>
      </c>
      <c r="C18" s="47">
        <v>0</v>
      </c>
      <c r="D18" s="48" t="s">
        <v>28</v>
      </c>
      <c r="E18" s="47">
        <v>0</v>
      </c>
      <c r="F18" s="47">
        <v>0</v>
      </c>
    </row>
    <row r="19" spans="1:6">
      <c r="A19" s="48" t="s">
        <v>29</v>
      </c>
      <c r="B19" s="47">
        <v>0</v>
      </c>
      <c r="C19" s="47">
        <v>0</v>
      </c>
      <c r="D19" s="46" t="s">
        <v>30</v>
      </c>
      <c r="E19" s="47">
        <f>SUM(E20:E22)</f>
        <v>0</v>
      </c>
      <c r="F19" s="47">
        <f>SUM(F20:F22)</f>
        <v>0</v>
      </c>
    </row>
    <row r="20" spans="1:6">
      <c r="A20" s="48" t="s">
        <v>31</v>
      </c>
      <c r="B20" s="47">
        <v>0</v>
      </c>
      <c r="C20" s="47">
        <v>0</v>
      </c>
      <c r="D20" s="48" t="s">
        <v>32</v>
      </c>
      <c r="E20" s="47">
        <v>0</v>
      </c>
      <c r="F20" s="47">
        <v>0</v>
      </c>
    </row>
    <row r="21" spans="1:6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>
      <c r="A22" s="48" t="s">
        <v>35</v>
      </c>
      <c r="B22" s="47">
        <v>0</v>
      </c>
      <c r="C22" s="47">
        <v>0</v>
      </c>
      <c r="D22" s="48" t="s">
        <v>36</v>
      </c>
      <c r="E22" s="47">
        <v>0</v>
      </c>
      <c r="F22" s="47">
        <v>0</v>
      </c>
    </row>
    <row r="23" spans="1:6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>
      <c r="A46" s="45"/>
      <c r="B46" s="49"/>
      <c r="C46" s="49"/>
      <c r="D46" s="45"/>
      <c r="E46" s="49"/>
      <c r="F46" s="49"/>
    </row>
    <row r="47" spans="1:6">
      <c r="A47" s="3" t="s">
        <v>83</v>
      </c>
      <c r="B47" s="4">
        <f>B9+B17+B25+B31+B37+B38+B41</f>
        <v>3010753.58</v>
      </c>
      <c r="C47" s="4">
        <f>C9+C17+C25+C31+C37+C38+C41</f>
        <v>3025150.17</v>
      </c>
      <c r="D47" s="2" t="s">
        <v>84</v>
      </c>
      <c r="E47" s="4">
        <f>E9+E19+E23+E26+E27+E31+E38+E42</f>
        <v>130665.97</v>
      </c>
      <c r="F47" s="4">
        <f>F9+F19+F23+F26+F27+F31+F38+F42</f>
        <v>145331.23000000001</v>
      </c>
    </row>
    <row r="48" spans="1:6">
      <c r="A48" s="45"/>
      <c r="B48" s="49"/>
      <c r="C48" s="49"/>
      <c r="D48" s="45"/>
      <c r="E48" s="49"/>
      <c r="F48" s="49"/>
    </row>
    <row r="49" spans="1:6">
      <c r="A49" s="2" t="s">
        <v>85</v>
      </c>
      <c r="B49" s="49"/>
      <c r="C49" s="49"/>
      <c r="D49" s="2" t="s">
        <v>86</v>
      </c>
      <c r="E49" s="49"/>
      <c r="F49" s="49"/>
    </row>
    <row r="50" spans="1:6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>
      <c r="A52" s="46" t="s">
        <v>91</v>
      </c>
      <c r="B52" s="47">
        <v>0</v>
      </c>
      <c r="C52" s="47">
        <v>0</v>
      </c>
      <c r="D52" s="46" t="s">
        <v>92</v>
      </c>
      <c r="E52" s="47">
        <v>0</v>
      </c>
      <c r="F52" s="47">
        <v>0</v>
      </c>
    </row>
    <row r="53" spans="1:6">
      <c r="A53" s="46" t="s">
        <v>93</v>
      </c>
      <c r="B53" s="47">
        <v>1121039.74</v>
      </c>
      <c r="C53" s="47">
        <v>461778.32</v>
      </c>
      <c r="D53" s="46" t="s">
        <v>94</v>
      </c>
      <c r="E53" s="47">
        <v>0</v>
      </c>
      <c r="F53" s="47">
        <v>0</v>
      </c>
    </row>
    <row r="54" spans="1:6">
      <c r="A54" s="46" t="s">
        <v>95</v>
      </c>
      <c r="B54" s="47">
        <v>43000</v>
      </c>
      <c r="C54" s="47">
        <v>43000</v>
      </c>
      <c r="D54" s="46" t="s">
        <v>96</v>
      </c>
      <c r="E54" s="47">
        <v>0</v>
      </c>
      <c r="F54" s="47">
        <v>0</v>
      </c>
    </row>
    <row r="55" spans="1:6">
      <c r="A55" s="46" t="s">
        <v>97</v>
      </c>
      <c r="B55" s="47">
        <v>-387145.75</v>
      </c>
      <c r="C55" s="47">
        <v>-332998.13</v>
      </c>
      <c r="D55" s="50" t="s">
        <v>98</v>
      </c>
      <c r="E55" s="47">
        <v>0</v>
      </c>
      <c r="F55" s="47">
        <v>0</v>
      </c>
    </row>
    <row r="56" spans="1:6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>
      <c r="A59" s="45"/>
      <c r="B59" s="49"/>
      <c r="C59" s="49"/>
      <c r="D59" s="2" t="s">
        <v>103</v>
      </c>
      <c r="E59" s="4">
        <f>E47+E57</f>
        <v>130665.97</v>
      </c>
      <c r="F59" s="4">
        <f>F47+F57</f>
        <v>145331.23000000001</v>
      </c>
    </row>
    <row r="60" spans="1:6">
      <c r="A60" s="3" t="s">
        <v>104</v>
      </c>
      <c r="B60" s="4">
        <f>SUM(B50:B58)</f>
        <v>776893.99</v>
      </c>
      <c r="C60" s="4">
        <f>SUM(C50:C58)</f>
        <v>171780.19</v>
      </c>
      <c r="D60" s="45"/>
      <c r="E60" s="49"/>
      <c r="F60" s="49"/>
    </row>
    <row r="61" spans="1:6">
      <c r="A61" s="45"/>
      <c r="B61" s="49"/>
      <c r="C61" s="49"/>
      <c r="D61" s="51" t="s">
        <v>105</v>
      </c>
      <c r="E61" s="49"/>
      <c r="F61" s="49"/>
    </row>
    <row r="62" spans="1:6">
      <c r="A62" s="3" t="s">
        <v>106</v>
      </c>
      <c r="B62" s="4">
        <f>SUM(B47+B60)</f>
        <v>3787647.5700000003</v>
      </c>
      <c r="C62" s="4">
        <f>SUM(C47+C60)</f>
        <v>3196930.36</v>
      </c>
      <c r="D62" s="45"/>
      <c r="E62" s="49"/>
      <c r="F62" s="49"/>
    </row>
    <row r="63" spans="1:6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>
      <c r="A67" s="45"/>
      <c r="B67" s="45"/>
      <c r="C67" s="45"/>
      <c r="D67" s="45"/>
      <c r="E67" s="49"/>
      <c r="F67" s="49"/>
    </row>
    <row r="68" spans="1:6">
      <c r="A68" s="45"/>
      <c r="B68" s="45"/>
      <c r="C68" s="45"/>
      <c r="D68" s="52" t="s">
        <v>111</v>
      </c>
      <c r="E68" s="47">
        <f>SUM(E69:E73)</f>
        <v>3656981.6</v>
      </c>
      <c r="F68" s="47">
        <f>SUM(F69:F73)</f>
        <v>3051599.13</v>
      </c>
    </row>
    <row r="69" spans="1:6">
      <c r="A69" s="53"/>
      <c r="B69" s="45"/>
      <c r="C69" s="45"/>
      <c r="D69" s="46" t="s">
        <v>112</v>
      </c>
      <c r="E69" s="47">
        <v>1060541.23</v>
      </c>
      <c r="F69" s="47">
        <v>1520200.9</v>
      </c>
    </row>
    <row r="70" spans="1:6">
      <c r="A70" s="53"/>
      <c r="B70" s="45"/>
      <c r="C70" s="45"/>
      <c r="D70" s="46" t="s">
        <v>113</v>
      </c>
      <c r="E70" s="47">
        <v>2596440.37</v>
      </c>
      <c r="F70" s="47">
        <v>1531398.23</v>
      </c>
    </row>
    <row r="71" spans="1:6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>
      <c r="A74" s="53"/>
      <c r="B74" s="45"/>
      <c r="C74" s="45"/>
      <c r="D74" s="45"/>
      <c r="E74" s="49"/>
      <c r="F74" s="49"/>
    </row>
    <row r="75" spans="1:6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>
      <c r="A78" s="53"/>
      <c r="B78" s="45"/>
      <c r="C78" s="45"/>
      <c r="D78" s="45"/>
      <c r="E78" s="49"/>
      <c r="F78" s="49"/>
    </row>
    <row r="79" spans="1:6">
      <c r="A79" s="53"/>
      <c r="B79" s="45"/>
      <c r="C79" s="45"/>
      <c r="D79" s="2" t="s">
        <v>120</v>
      </c>
      <c r="E79" s="4">
        <f>E63+E68+E75</f>
        <v>3656981.6</v>
      </c>
      <c r="F79" s="4">
        <f>F63+F68+F75</f>
        <v>3051599.13</v>
      </c>
    </row>
    <row r="80" spans="1:6">
      <c r="A80" s="53"/>
      <c r="B80" s="45"/>
      <c r="C80" s="45"/>
      <c r="D80" s="45"/>
      <c r="E80" s="49"/>
      <c r="F80" s="49"/>
    </row>
    <row r="81" spans="1:6">
      <c r="A81" s="53"/>
      <c r="B81" s="45"/>
      <c r="C81" s="45"/>
      <c r="D81" s="2" t="s">
        <v>121</v>
      </c>
      <c r="E81" s="4">
        <f>E59+E79</f>
        <v>3787647.5700000003</v>
      </c>
      <c r="F81" s="4">
        <f>F59+F79</f>
        <v>3196930.36</v>
      </c>
    </row>
    <row r="82" spans="1:6">
      <c r="A82" s="54"/>
      <c r="B82" s="55"/>
      <c r="C82" s="55"/>
      <c r="D82" s="55"/>
      <c r="E82" s="56"/>
      <c r="F82" s="56"/>
    </row>
    <row r="86" spans="1:6" ht="15.6">
      <c r="A86" s="160" t="s">
        <v>602</v>
      </c>
    </row>
    <row r="90" spans="1:6">
      <c r="A90" s="161" t="s">
        <v>603</v>
      </c>
      <c r="B90" s="162"/>
      <c r="C90" s="162"/>
      <c r="D90" s="161" t="s">
        <v>604</v>
      </c>
    </row>
    <row r="91" spans="1:6">
      <c r="A91" s="161" t="s">
        <v>605</v>
      </c>
      <c r="B91" s="162"/>
      <c r="C91" s="162"/>
      <c r="D91" s="161" t="s">
        <v>606</v>
      </c>
    </row>
    <row r="92" spans="1:6">
      <c r="A92" s="161" t="s">
        <v>607</v>
      </c>
      <c r="B92" s="162"/>
      <c r="C92" s="162"/>
      <c r="D92" s="161" t="s">
        <v>608</v>
      </c>
    </row>
    <row r="93" spans="1:6">
      <c r="A93" s="162"/>
      <c r="B93" s="162"/>
      <c r="C93" s="162"/>
      <c r="D93" s="162"/>
    </row>
    <row r="94" spans="1:6">
      <c r="A94" s="162"/>
      <c r="B94" s="162"/>
      <c r="C94" s="162"/>
      <c r="D94" s="162"/>
    </row>
    <row r="95" spans="1:6">
      <c r="A95" s="162"/>
      <c r="B95" s="162"/>
      <c r="C95" s="162"/>
      <c r="D95" s="162"/>
    </row>
    <row r="96" spans="1:6">
      <c r="A96" s="162"/>
      <c r="B96" s="162"/>
      <c r="C96" s="162"/>
      <c r="D96" s="162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 B48:C49 B32:C46 B47 B12:C30 B59:C62 E18:F68 E75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48"/>
  <sheetViews>
    <sheetView showGridLines="0" topLeftCell="A7" zoomScale="75" zoomScaleNormal="75" workbookViewId="0">
      <selection activeCell="B45" sqref="B45"/>
    </sheetView>
  </sheetViews>
  <sheetFormatPr baseColWidth="10" defaultColWidth="11" defaultRowHeight="14.4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74" t="s">
        <v>447</v>
      </c>
      <c r="B1" s="166"/>
      <c r="C1" s="166"/>
      <c r="D1" s="166"/>
      <c r="E1" s="166"/>
      <c r="F1" s="166"/>
      <c r="G1" s="167"/>
    </row>
    <row r="2" spans="1:7">
      <c r="A2" s="186" t="str">
        <f>'Formato 1'!A2</f>
        <v>Instituto Salmantino para las Personas con Discapacidad</v>
      </c>
      <c r="B2" s="187"/>
      <c r="C2" s="187"/>
      <c r="D2" s="187"/>
      <c r="E2" s="187"/>
      <c r="F2" s="187"/>
      <c r="G2" s="188"/>
    </row>
    <row r="3" spans="1:7">
      <c r="A3" s="183" t="s">
        <v>448</v>
      </c>
      <c r="B3" s="184"/>
      <c r="C3" s="184"/>
      <c r="D3" s="184"/>
      <c r="E3" s="184"/>
      <c r="F3" s="184"/>
      <c r="G3" s="185"/>
    </row>
    <row r="4" spans="1:7">
      <c r="A4" s="183" t="s">
        <v>2</v>
      </c>
      <c r="B4" s="184"/>
      <c r="C4" s="184"/>
      <c r="D4" s="184"/>
      <c r="E4" s="184"/>
      <c r="F4" s="184"/>
      <c r="G4" s="185"/>
    </row>
    <row r="5" spans="1:7">
      <c r="A5" s="177" t="s">
        <v>449</v>
      </c>
      <c r="B5" s="178"/>
      <c r="C5" s="178"/>
      <c r="D5" s="178"/>
      <c r="E5" s="178"/>
      <c r="F5" s="178"/>
      <c r="G5" s="179"/>
    </row>
    <row r="6" spans="1:7" ht="28.8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>
      <c r="A7" s="26" t="s">
        <v>563</v>
      </c>
      <c r="B7" s="119">
        <f t="shared" ref="B7:G7" si="0">SUM(B8:B19)</f>
        <v>5645810.6699999999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9" t="s">
        <v>491</v>
      </c>
      <c r="B14" s="75">
        <v>760902.5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58" t="s">
        <v>494</v>
      </c>
      <c r="B17" s="75">
        <v>4884908.17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>
      <c r="A20" s="58" t="s">
        <v>578</v>
      </c>
      <c r="B20" s="75"/>
      <c r="C20" s="75"/>
      <c r="D20" s="75"/>
      <c r="E20" s="75"/>
      <c r="F20" s="75"/>
      <c r="G20" s="75"/>
    </row>
    <row r="21" spans="1:7">
      <c r="A21" s="3" t="s">
        <v>571</v>
      </c>
      <c r="B21" s="119">
        <f t="shared" ref="B21:G21" si="1">SUM(B22:B26)</f>
        <v>0</v>
      </c>
      <c r="C21" s="119">
        <f t="shared" si="1"/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77" t="s">
        <v>578</v>
      </c>
      <c r="B27" s="76"/>
      <c r="C27" s="76"/>
      <c r="D27" s="76"/>
      <c r="E27" s="76"/>
      <c r="F27" s="76"/>
      <c r="G27" s="76"/>
    </row>
    <row r="28" spans="1:7">
      <c r="A28" s="3" t="s">
        <v>575</v>
      </c>
      <c r="B28" s="119">
        <f t="shared" ref="B28:G28" si="2">SUM(B29)</f>
        <v>0</v>
      </c>
      <c r="C28" s="119">
        <f t="shared" si="2"/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>
      <c r="A30" s="45" t="s">
        <v>578</v>
      </c>
      <c r="B30" s="78"/>
      <c r="C30" s="78"/>
      <c r="D30" s="78"/>
      <c r="E30" s="78"/>
      <c r="F30" s="78"/>
      <c r="G30" s="78"/>
    </row>
    <row r="31" spans="1:7" ht="14.4" customHeight="1">
      <c r="A31" s="3" t="s">
        <v>577</v>
      </c>
      <c r="B31" s="119">
        <f t="shared" ref="B31:G31" si="3">B21+B7+B28</f>
        <v>5645810.6699999999</v>
      </c>
      <c r="C31" s="119">
        <f t="shared" si="3"/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>
      <c r="A32" s="45"/>
      <c r="B32" s="141"/>
      <c r="C32" s="141"/>
      <c r="D32" s="141"/>
      <c r="E32" s="141"/>
      <c r="F32" s="141"/>
      <c r="G32" s="141"/>
    </row>
    <row r="33" spans="1:7">
      <c r="A33" s="144" t="s">
        <v>291</v>
      </c>
      <c r="B33" s="53"/>
      <c r="C33" s="53"/>
      <c r="D33" s="53"/>
      <c r="E33" s="53"/>
      <c r="F33" s="53"/>
      <c r="G33" s="53"/>
    </row>
    <row r="34" spans="1:7" ht="28.8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>
      <c r="A37" s="54"/>
      <c r="B37" s="54"/>
      <c r="C37" s="54"/>
      <c r="D37" s="54"/>
      <c r="E37" s="54"/>
      <c r="F37" s="54"/>
      <c r="G37" s="54"/>
    </row>
    <row r="40" spans="1:7" ht="15.6">
      <c r="A40" s="160" t="s">
        <v>602</v>
      </c>
    </row>
    <row r="44" spans="1:7">
      <c r="A44" s="161" t="s">
        <v>603</v>
      </c>
      <c r="B44" s="162"/>
      <c r="C44" s="162"/>
      <c r="D44" s="161" t="s">
        <v>604</v>
      </c>
    </row>
    <row r="45" spans="1:7">
      <c r="A45" s="161" t="s">
        <v>605</v>
      </c>
      <c r="B45" s="162"/>
      <c r="C45" s="162"/>
      <c r="D45" s="161" t="s">
        <v>606</v>
      </c>
    </row>
    <row r="46" spans="1:7">
      <c r="A46" s="161" t="s">
        <v>607</v>
      </c>
      <c r="B46" s="162"/>
      <c r="C46" s="162"/>
      <c r="D46" s="161" t="s">
        <v>608</v>
      </c>
    </row>
    <row r="47" spans="1:7">
      <c r="A47" s="162"/>
      <c r="B47" s="162"/>
      <c r="C47" s="162"/>
      <c r="D47" s="162"/>
    </row>
    <row r="48" spans="1:7">
      <c r="A48" s="162"/>
      <c r="B48" s="162"/>
      <c r="C48" s="162"/>
      <c r="D48" s="162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31 C8:G19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41"/>
  <sheetViews>
    <sheetView showGridLines="0" zoomScale="75" zoomScaleNormal="75" workbookViewId="0">
      <selection activeCell="D19" sqref="D19"/>
    </sheetView>
  </sheetViews>
  <sheetFormatPr baseColWidth="10" defaultColWidth="11" defaultRowHeight="14.4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74" t="s">
        <v>466</v>
      </c>
      <c r="B1" s="166"/>
      <c r="C1" s="166"/>
      <c r="D1" s="166"/>
      <c r="E1" s="166"/>
      <c r="F1" s="166"/>
      <c r="G1" s="167"/>
    </row>
    <row r="2" spans="1:7">
      <c r="A2" s="186" t="str">
        <f>'Formato 1'!A2</f>
        <v>Instituto Salmantino para las Personas con Discapacidad</v>
      </c>
      <c r="B2" s="187"/>
      <c r="C2" s="187"/>
      <c r="D2" s="187"/>
      <c r="E2" s="187"/>
      <c r="F2" s="187"/>
      <c r="G2" s="188"/>
    </row>
    <row r="3" spans="1:7">
      <c r="A3" s="183" t="s">
        <v>467</v>
      </c>
      <c r="B3" s="184"/>
      <c r="C3" s="184"/>
      <c r="D3" s="184"/>
      <c r="E3" s="184"/>
      <c r="F3" s="184"/>
      <c r="G3" s="185"/>
    </row>
    <row r="4" spans="1:7">
      <c r="A4" s="183" t="s">
        <v>2</v>
      </c>
      <c r="B4" s="184"/>
      <c r="C4" s="184"/>
      <c r="D4" s="184"/>
      <c r="E4" s="184"/>
      <c r="F4" s="184"/>
      <c r="G4" s="185"/>
    </row>
    <row r="5" spans="1:7">
      <c r="A5" s="177" t="s">
        <v>449</v>
      </c>
      <c r="B5" s="178"/>
      <c r="C5" s="178"/>
      <c r="D5" s="178"/>
      <c r="E5" s="178"/>
      <c r="F5" s="178"/>
      <c r="G5" s="179"/>
    </row>
    <row r="6" spans="1:7" ht="28.8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>
      <c r="A7" s="26" t="s">
        <v>469</v>
      </c>
      <c r="B7" s="119">
        <f t="shared" ref="B7:G7" si="0">SUM(B8:B16)</f>
        <v>5645810.6699999999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>
      <c r="A8" s="58" t="s">
        <v>581</v>
      </c>
      <c r="B8" s="75">
        <v>4770146.17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>
      <c r="A9" s="58" t="s">
        <v>582</v>
      </c>
      <c r="B9" s="75">
        <v>382702.5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>
      <c r="A10" s="58" t="s">
        <v>472</v>
      </c>
      <c r="B10" s="75">
        <v>492962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473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583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8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58"/>
      <c r="B17" s="75"/>
      <c r="C17" s="75"/>
      <c r="D17" s="75"/>
      <c r="E17" s="75"/>
      <c r="F17" s="75"/>
      <c r="G17" s="75"/>
    </row>
    <row r="18" spans="1:7">
      <c r="A18" s="3" t="s">
        <v>479</v>
      </c>
      <c r="B18" s="119">
        <f t="shared" ref="B18:G18" si="1">SUM(B19:B27)</f>
        <v>0</v>
      </c>
      <c r="C18" s="119">
        <f t="shared" si="1"/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>
      <c r="A28" s="45" t="s">
        <v>578</v>
      </c>
      <c r="B28" s="78"/>
      <c r="C28" s="78"/>
      <c r="D28" s="78"/>
      <c r="E28" s="78"/>
      <c r="F28" s="78"/>
      <c r="G28" s="78"/>
    </row>
    <row r="29" spans="1:7" ht="14.4" customHeight="1">
      <c r="A29" s="3" t="s">
        <v>481</v>
      </c>
      <c r="B29" s="119">
        <f t="shared" ref="B29:G29" si="2">B18+B7</f>
        <v>5645810.6699999999</v>
      </c>
      <c r="C29" s="119">
        <f t="shared" si="2"/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>
      <c r="A30" s="54"/>
      <c r="B30" s="54"/>
      <c r="C30" s="54"/>
      <c r="D30" s="54"/>
      <c r="E30" s="54"/>
      <c r="F30" s="54"/>
      <c r="G30" s="54"/>
    </row>
    <row r="34" spans="1:5" ht="15.6">
      <c r="A34" s="160" t="s">
        <v>602</v>
      </c>
    </row>
    <row r="38" spans="1:5">
      <c r="A38" s="163"/>
      <c r="D38" s="189"/>
      <c r="E38" s="189"/>
    </row>
    <row r="39" spans="1:5">
      <c r="A39" s="164" t="s">
        <v>603</v>
      </c>
      <c r="D39" s="164" t="s">
        <v>604</v>
      </c>
      <c r="E39" s="164"/>
    </row>
    <row r="40" spans="1:5">
      <c r="A40" s="164" t="s">
        <v>605</v>
      </c>
      <c r="D40" s="164" t="s">
        <v>606</v>
      </c>
      <c r="E40" s="164"/>
    </row>
    <row r="41" spans="1:5">
      <c r="A41" s="164" t="s">
        <v>607</v>
      </c>
      <c r="D41" s="164" t="s">
        <v>608</v>
      </c>
      <c r="E41" s="164"/>
    </row>
  </sheetData>
  <mergeCells count="6">
    <mergeCell ref="D38:E3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:G16 C8:G10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49"/>
  <sheetViews>
    <sheetView showGridLines="0" zoomScale="75" zoomScaleNormal="75" workbookViewId="0">
      <selection activeCell="G34" sqref="G34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74" t="s">
        <v>482</v>
      </c>
      <c r="B1" s="166"/>
      <c r="C1" s="166"/>
      <c r="D1" s="166"/>
      <c r="E1" s="166"/>
      <c r="F1" s="166"/>
      <c r="G1" s="167"/>
    </row>
    <row r="2" spans="1:7">
      <c r="A2" s="186" t="str">
        <f>'Formato 1'!A2</f>
        <v>Instituto Salmantino para las Personas con Discapacidad</v>
      </c>
      <c r="B2" s="187"/>
      <c r="C2" s="187"/>
      <c r="D2" s="187"/>
      <c r="E2" s="187"/>
      <c r="F2" s="187"/>
      <c r="G2" s="188"/>
    </row>
    <row r="3" spans="1:7">
      <c r="A3" s="183" t="s">
        <v>483</v>
      </c>
      <c r="B3" s="184"/>
      <c r="C3" s="184"/>
      <c r="D3" s="184"/>
      <c r="E3" s="184"/>
      <c r="F3" s="184"/>
      <c r="G3" s="185"/>
    </row>
    <row r="4" spans="1:7">
      <c r="A4" s="183" t="s">
        <v>2</v>
      </c>
      <c r="B4" s="184"/>
      <c r="C4" s="184"/>
      <c r="D4" s="184"/>
      <c r="E4" s="184"/>
      <c r="F4" s="184"/>
      <c r="G4" s="185"/>
    </row>
    <row r="5" spans="1:7" ht="28.8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>
      <c r="A6" s="26" t="s">
        <v>452</v>
      </c>
      <c r="B6" s="119">
        <f t="shared" ref="B6:G6" si="0">SUM(B7:B18)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5645810.6699999999</v>
      </c>
    </row>
    <row r="7" spans="1:7">
      <c r="A7" s="58" t="s">
        <v>564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760902.5</v>
      </c>
    </row>
    <row r="14" spans="1:7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4884908.17</v>
      </c>
    </row>
    <row r="17" spans="1:7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>
      <c r="A19" s="58"/>
      <c r="B19" s="75"/>
      <c r="C19" s="75"/>
      <c r="D19" s="75"/>
      <c r="E19" s="75"/>
      <c r="F19" s="75"/>
      <c r="G19" s="75"/>
    </row>
    <row r="20" spans="1:7">
      <c r="A20" s="3" t="s">
        <v>458</v>
      </c>
      <c r="B20" s="119">
        <f t="shared" ref="B20:G20" si="1">SUM(B21:B25)</f>
        <v>0</v>
      </c>
      <c r="C20" s="119">
        <f t="shared" si="1"/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77"/>
      <c r="B26" s="76"/>
      <c r="C26" s="76"/>
      <c r="D26" s="76"/>
      <c r="E26" s="76"/>
      <c r="F26" s="76"/>
      <c r="G26" s="76"/>
    </row>
    <row r="27" spans="1:7">
      <c r="A27" s="3" t="s">
        <v>462</v>
      </c>
      <c r="B27" s="119">
        <f t="shared" ref="B27:G27" si="2">SUM(B28)</f>
        <v>0</v>
      </c>
      <c r="C27" s="119">
        <f t="shared" si="2"/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>
      <c r="A29" s="45"/>
      <c r="B29" s="78"/>
      <c r="C29" s="78"/>
      <c r="D29" s="78"/>
      <c r="E29" s="78"/>
      <c r="F29" s="78"/>
      <c r="G29" s="78"/>
    </row>
    <row r="30" spans="1:7" ht="14.4" customHeight="1">
      <c r="A30" s="3" t="s">
        <v>502</v>
      </c>
      <c r="B30" s="119">
        <f t="shared" ref="B30:G30" si="3">B20+B6+B27</f>
        <v>0</v>
      </c>
      <c r="C30" s="119">
        <f t="shared" si="3"/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5645810.6699999999</v>
      </c>
    </row>
    <row r="31" spans="1:7" ht="14.4" customHeight="1">
      <c r="A31" s="45"/>
      <c r="B31" s="141"/>
      <c r="C31" s="141"/>
      <c r="D31" s="141"/>
      <c r="E31" s="141"/>
      <c r="F31" s="141"/>
      <c r="G31" s="141"/>
    </row>
    <row r="32" spans="1:7">
      <c r="A32" s="144" t="s">
        <v>291</v>
      </c>
      <c r="B32" s="53"/>
      <c r="C32" s="53"/>
      <c r="D32" s="53"/>
      <c r="E32" s="53"/>
      <c r="F32" s="53"/>
      <c r="G32" s="53"/>
    </row>
    <row r="33" spans="1:7" ht="28.8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>
      <c r="A36" s="54"/>
      <c r="B36" s="54"/>
      <c r="C36" s="54"/>
      <c r="D36" s="54"/>
      <c r="E36" s="54"/>
      <c r="F36" s="54"/>
      <c r="G36" s="54"/>
    </row>
    <row r="38" spans="1:7">
      <c r="A38" t="s">
        <v>592</v>
      </c>
    </row>
    <row r="39" spans="1:7">
      <c r="A39" t="s">
        <v>593</v>
      </c>
    </row>
    <row r="42" spans="1:7" ht="15.6">
      <c r="A42" s="160" t="s">
        <v>602</v>
      </c>
    </row>
    <row r="46" spans="1:7">
      <c r="A46" s="163"/>
      <c r="D46" s="189"/>
      <c r="E46" s="189"/>
    </row>
    <row r="47" spans="1:7">
      <c r="A47" s="164" t="s">
        <v>603</v>
      </c>
      <c r="D47" s="164" t="s">
        <v>604</v>
      </c>
      <c r="E47" s="164"/>
    </row>
    <row r="48" spans="1:7">
      <c r="A48" s="164" t="s">
        <v>605</v>
      </c>
      <c r="D48" s="164" t="s">
        <v>606</v>
      </c>
      <c r="E48" s="164"/>
    </row>
    <row r="49" spans="1:5">
      <c r="A49" s="164" t="s">
        <v>607</v>
      </c>
      <c r="D49" s="164" t="s">
        <v>608</v>
      </c>
      <c r="E49" s="164"/>
    </row>
  </sheetData>
  <mergeCells count="5">
    <mergeCell ref="A1:G1"/>
    <mergeCell ref="A2:G2"/>
    <mergeCell ref="A3:G3"/>
    <mergeCell ref="A4:G4"/>
    <mergeCell ref="D46:E46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30 B7:F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42"/>
  <sheetViews>
    <sheetView showGridLines="0" zoomScale="75" zoomScaleNormal="75" workbookViewId="0">
      <selection activeCell="F26" sqref="F26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74" t="s">
        <v>507</v>
      </c>
      <c r="B1" s="166"/>
      <c r="C1" s="166"/>
      <c r="D1" s="166"/>
      <c r="E1" s="166"/>
      <c r="F1" s="166"/>
      <c r="G1" s="167"/>
    </row>
    <row r="2" spans="1:7">
      <c r="A2" s="186" t="str">
        <f>'Formato 1'!A2</f>
        <v>Instituto Salmantino para las Personas con Discapacidad</v>
      </c>
      <c r="B2" s="187"/>
      <c r="C2" s="187"/>
      <c r="D2" s="187"/>
      <c r="E2" s="187"/>
      <c r="F2" s="187"/>
      <c r="G2" s="188"/>
    </row>
    <row r="3" spans="1:7">
      <c r="A3" s="183" t="s">
        <v>508</v>
      </c>
      <c r="B3" s="184"/>
      <c r="C3" s="184"/>
      <c r="D3" s="184"/>
      <c r="E3" s="184"/>
      <c r="F3" s="184"/>
      <c r="G3" s="185"/>
    </row>
    <row r="4" spans="1:7">
      <c r="A4" s="183" t="s">
        <v>2</v>
      </c>
      <c r="B4" s="184"/>
      <c r="C4" s="184"/>
      <c r="D4" s="184"/>
      <c r="E4" s="184"/>
      <c r="F4" s="184"/>
      <c r="G4" s="185"/>
    </row>
    <row r="5" spans="1:7" ht="28.8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>
      <c r="A6" s="26" t="s">
        <v>469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5645810.6699999999</v>
      </c>
    </row>
    <row r="7" spans="1:7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4770146.17</v>
      </c>
    </row>
    <row r="8" spans="1:7" ht="15.75" customHeight="1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382702.5</v>
      </c>
    </row>
    <row r="9" spans="1:7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492962</v>
      </c>
    </row>
    <row r="10" spans="1:7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/>
      <c r="B16" s="75"/>
      <c r="C16" s="75"/>
      <c r="D16" s="75"/>
      <c r="E16" s="75"/>
      <c r="F16" s="75"/>
      <c r="G16" s="75"/>
    </row>
    <row r="17" spans="1:7">
      <c r="A17" s="3" t="s">
        <v>479</v>
      </c>
      <c r="B17" s="119">
        <f t="shared" ref="B17:G17" si="1">SUM(B18:B26)</f>
        <v>0</v>
      </c>
      <c r="C17" s="119">
        <f t="shared" si="1"/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45" t="s">
        <v>578</v>
      </c>
      <c r="B27" s="78"/>
      <c r="C27" s="78"/>
      <c r="D27" s="78"/>
      <c r="E27" s="78"/>
      <c r="F27" s="78"/>
      <c r="G27" s="78"/>
    </row>
    <row r="28" spans="1:7" ht="14.4" customHeight="1">
      <c r="A28" s="3" t="s">
        <v>481</v>
      </c>
      <c r="B28" s="119">
        <f t="shared" ref="B28:G28" si="2">B17+B6</f>
        <v>0</v>
      </c>
      <c r="C28" s="119">
        <f t="shared" si="2"/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5645810.6699999999</v>
      </c>
    </row>
    <row r="29" spans="1:7">
      <c r="A29" s="54"/>
      <c r="B29" s="54"/>
      <c r="C29" s="54"/>
      <c r="D29" s="54"/>
      <c r="E29" s="54"/>
      <c r="F29" s="54"/>
      <c r="G29" s="54"/>
    </row>
    <row r="31" spans="1:7">
      <c r="A31" t="s">
        <v>590</v>
      </c>
    </row>
    <row r="32" spans="1:7">
      <c r="A32" t="s">
        <v>591</v>
      </c>
    </row>
    <row r="35" spans="1:5" ht="15.6">
      <c r="A35" s="160" t="s">
        <v>602</v>
      </c>
    </row>
    <row r="39" spans="1:5">
      <c r="A39" s="163"/>
      <c r="D39" s="189"/>
      <c r="E39" s="189"/>
    </row>
    <row r="40" spans="1:5">
      <c r="A40" s="164" t="s">
        <v>603</v>
      </c>
      <c r="D40" s="164" t="s">
        <v>604</v>
      </c>
      <c r="E40" s="164"/>
    </row>
    <row r="41" spans="1:5">
      <c r="A41" s="164" t="s">
        <v>605</v>
      </c>
      <c r="D41" s="164" t="s">
        <v>606</v>
      </c>
      <c r="E41" s="164"/>
    </row>
    <row r="42" spans="1:5">
      <c r="A42" s="164" t="s">
        <v>607</v>
      </c>
      <c r="D42" s="164" t="s">
        <v>608</v>
      </c>
      <c r="E42" s="164"/>
    </row>
  </sheetData>
  <mergeCells count="5">
    <mergeCell ref="A1:G1"/>
    <mergeCell ref="A2:G2"/>
    <mergeCell ref="A3:G3"/>
    <mergeCell ref="A4:G4"/>
    <mergeCell ref="D39:E39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1:G28 B7:F1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78"/>
  <sheetViews>
    <sheetView showGridLines="0" zoomScale="75" zoomScaleNormal="75" workbookViewId="0">
      <selection activeCell="H30" sqref="H30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>
      <c r="A1" s="174" t="s">
        <v>511</v>
      </c>
      <c r="B1" s="166"/>
      <c r="C1" s="166"/>
      <c r="D1" s="166"/>
      <c r="E1" s="166"/>
      <c r="F1" s="166"/>
    </row>
    <row r="2" spans="1:6">
      <c r="A2" s="186" t="str">
        <f>'Formato 1'!A2</f>
        <v>Instituto Salmantino para las Personas con Discapacidad</v>
      </c>
      <c r="B2" s="187"/>
      <c r="C2" s="187"/>
      <c r="D2" s="187"/>
      <c r="E2" s="187"/>
      <c r="F2" s="188"/>
    </row>
    <row r="3" spans="1:6">
      <c r="A3" s="183" t="s">
        <v>512</v>
      </c>
      <c r="B3" s="184"/>
      <c r="C3" s="184"/>
      <c r="D3" s="184"/>
      <c r="E3" s="184"/>
      <c r="F3" s="185"/>
    </row>
    <row r="4" spans="1:6" ht="28.8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>
      <c r="A5" s="143" t="s">
        <v>518</v>
      </c>
      <c r="B5" s="148"/>
      <c r="C5" s="148"/>
      <c r="D5" s="148"/>
      <c r="E5" s="148"/>
      <c r="F5" s="148"/>
    </row>
    <row r="6" spans="1:6">
      <c r="A6" s="146" t="s">
        <v>519</v>
      </c>
      <c r="B6" s="145"/>
      <c r="C6" s="145"/>
      <c r="D6" s="145"/>
      <c r="E6" s="145"/>
      <c r="F6" s="145"/>
    </row>
    <row r="7" spans="1:6" ht="15.75" customHeight="1">
      <c r="A7" s="146" t="s">
        <v>520</v>
      </c>
      <c r="B7" s="145"/>
      <c r="C7" s="145"/>
      <c r="D7" s="145"/>
      <c r="E7" s="145"/>
      <c r="F7" s="145"/>
    </row>
    <row r="8" spans="1:6">
      <c r="A8" s="147"/>
      <c r="B8" s="145"/>
      <c r="C8" s="145"/>
      <c r="D8" s="145"/>
      <c r="E8" s="145"/>
      <c r="F8" s="145"/>
    </row>
    <row r="9" spans="1:6">
      <c r="A9" s="152" t="s">
        <v>521</v>
      </c>
      <c r="B9" s="145"/>
      <c r="C9" s="145"/>
      <c r="D9" s="145"/>
      <c r="E9" s="145"/>
      <c r="F9" s="145"/>
    </row>
    <row r="10" spans="1:6">
      <c r="A10" s="146" t="s">
        <v>522</v>
      </c>
      <c r="B10" s="155"/>
      <c r="C10" s="155"/>
      <c r="D10" s="155"/>
      <c r="E10" s="155"/>
      <c r="F10" s="155"/>
    </row>
    <row r="11" spans="1:6">
      <c r="A11" s="67" t="s">
        <v>523</v>
      </c>
      <c r="B11" s="155"/>
      <c r="C11" s="155"/>
      <c r="D11" s="155"/>
      <c r="E11" s="155"/>
      <c r="F11" s="155"/>
    </row>
    <row r="12" spans="1:6">
      <c r="A12" s="67" t="s">
        <v>524</v>
      </c>
      <c r="B12" s="155"/>
      <c r="C12" s="155"/>
      <c r="D12" s="155"/>
      <c r="E12" s="155"/>
      <c r="F12" s="155"/>
    </row>
    <row r="13" spans="1:6">
      <c r="A13" s="67" t="s">
        <v>525</v>
      </c>
      <c r="B13" s="155"/>
      <c r="C13" s="155"/>
      <c r="D13" s="155"/>
      <c r="E13" s="155"/>
      <c r="F13" s="155"/>
    </row>
    <row r="14" spans="1:6">
      <c r="A14" s="146" t="s">
        <v>526</v>
      </c>
      <c r="B14" s="155"/>
      <c r="C14" s="155"/>
      <c r="D14" s="155"/>
      <c r="E14" s="155"/>
      <c r="F14" s="155"/>
    </row>
    <row r="15" spans="1:6">
      <c r="A15" s="67" t="s">
        <v>523</v>
      </c>
      <c r="B15" s="155"/>
      <c r="C15" s="155"/>
      <c r="D15" s="155"/>
      <c r="E15" s="155"/>
      <c r="F15" s="155"/>
    </row>
    <row r="16" spans="1:6">
      <c r="A16" s="67" t="s">
        <v>524</v>
      </c>
      <c r="B16" s="156"/>
      <c r="C16" s="156"/>
      <c r="D16" s="156"/>
      <c r="E16" s="156"/>
      <c r="F16" s="156"/>
    </row>
    <row r="17" spans="1:6">
      <c r="A17" s="67" t="s">
        <v>525</v>
      </c>
      <c r="B17" s="157"/>
      <c r="C17" s="157"/>
      <c r="D17" s="157"/>
      <c r="E17" s="157"/>
      <c r="F17" s="157"/>
    </row>
    <row r="18" spans="1:6">
      <c r="A18" s="146" t="s">
        <v>527</v>
      </c>
      <c r="B18" s="157"/>
      <c r="C18" s="157"/>
      <c r="D18" s="157"/>
      <c r="E18" s="157"/>
      <c r="F18" s="157"/>
    </row>
    <row r="19" spans="1:6">
      <c r="A19" s="146" t="s">
        <v>528</v>
      </c>
      <c r="B19" s="157"/>
      <c r="C19" s="157"/>
      <c r="D19" s="157"/>
      <c r="E19" s="157"/>
      <c r="F19" s="157"/>
    </row>
    <row r="20" spans="1:6">
      <c r="A20" s="146" t="s">
        <v>529</v>
      </c>
      <c r="B20" s="158"/>
      <c r="C20" s="158"/>
      <c r="D20" s="158"/>
      <c r="E20" s="158"/>
      <c r="F20" s="158"/>
    </row>
    <row r="21" spans="1:6">
      <c r="A21" s="146" t="s">
        <v>530</v>
      </c>
      <c r="B21" s="158"/>
      <c r="C21" s="158"/>
      <c r="D21" s="158"/>
      <c r="E21" s="158"/>
      <c r="F21" s="158"/>
    </row>
    <row r="22" spans="1:6">
      <c r="A22" s="146" t="s">
        <v>531</v>
      </c>
      <c r="B22" s="158"/>
      <c r="C22" s="158"/>
      <c r="D22" s="158"/>
      <c r="E22" s="158"/>
      <c r="F22" s="158"/>
    </row>
    <row r="23" spans="1:6">
      <c r="A23" s="146" t="s">
        <v>532</v>
      </c>
      <c r="B23" s="158"/>
      <c r="C23" s="158"/>
      <c r="D23" s="158"/>
      <c r="E23" s="158"/>
      <c r="F23" s="158"/>
    </row>
    <row r="24" spans="1:6">
      <c r="A24" s="146" t="s">
        <v>533</v>
      </c>
      <c r="B24" s="150"/>
      <c r="C24" s="150"/>
      <c r="D24" s="150"/>
      <c r="E24" s="150"/>
      <c r="F24" s="150"/>
    </row>
    <row r="25" spans="1:6">
      <c r="A25" s="146" t="s">
        <v>534</v>
      </c>
      <c r="B25" s="150"/>
      <c r="C25" s="150"/>
      <c r="D25" s="150"/>
      <c r="E25" s="150"/>
      <c r="F25" s="150"/>
    </row>
    <row r="26" spans="1:6">
      <c r="A26" s="147"/>
      <c r="B26" s="151"/>
      <c r="C26" s="151"/>
      <c r="D26" s="151"/>
      <c r="E26" s="151"/>
      <c r="F26" s="151"/>
    </row>
    <row r="27" spans="1:6" ht="14.4" customHeight="1">
      <c r="A27" s="152" t="s">
        <v>535</v>
      </c>
      <c r="B27" s="149"/>
      <c r="C27" s="149"/>
      <c r="D27" s="149"/>
      <c r="E27" s="149"/>
      <c r="F27" s="149"/>
    </row>
    <row r="28" spans="1:6">
      <c r="A28" s="146" t="s">
        <v>536</v>
      </c>
      <c r="B28" s="91"/>
      <c r="C28" s="91"/>
      <c r="D28" s="91"/>
      <c r="E28" s="91"/>
      <c r="F28" s="91"/>
    </row>
    <row r="29" spans="1:6">
      <c r="A29" s="142"/>
      <c r="B29" s="53"/>
      <c r="C29" s="53"/>
      <c r="D29" s="53"/>
      <c r="E29" s="53"/>
      <c r="F29" s="53"/>
    </row>
    <row r="30" spans="1:6">
      <c r="A30" s="153" t="s">
        <v>537</v>
      </c>
      <c r="B30" s="53"/>
      <c r="C30" s="53"/>
      <c r="D30" s="53"/>
      <c r="E30" s="53"/>
      <c r="F30" s="53"/>
    </row>
    <row r="31" spans="1:6">
      <c r="A31" s="154" t="s">
        <v>522</v>
      </c>
      <c r="B31" s="91"/>
      <c r="C31" s="91"/>
      <c r="D31" s="91"/>
      <c r="E31" s="91"/>
      <c r="F31" s="91"/>
    </row>
    <row r="32" spans="1:6">
      <c r="A32" s="154" t="s">
        <v>526</v>
      </c>
      <c r="B32" s="91"/>
      <c r="C32" s="91"/>
      <c r="D32" s="91"/>
      <c r="E32" s="91"/>
      <c r="F32" s="91"/>
    </row>
    <row r="33" spans="1:6">
      <c r="A33" s="154" t="s">
        <v>538</v>
      </c>
      <c r="B33" s="91"/>
      <c r="C33" s="91"/>
      <c r="D33" s="91"/>
      <c r="E33" s="91"/>
      <c r="F33" s="91"/>
    </row>
    <row r="34" spans="1:6">
      <c r="A34" s="142"/>
      <c r="B34" s="53"/>
      <c r="C34" s="53"/>
      <c r="D34" s="53"/>
      <c r="E34" s="53"/>
      <c r="F34" s="53"/>
    </row>
    <row r="35" spans="1:6">
      <c r="A35" s="153" t="s">
        <v>539</v>
      </c>
      <c r="B35" s="53"/>
      <c r="C35" s="53"/>
      <c r="D35" s="53"/>
      <c r="E35" s="53"/>
      <c r="F35" s="53"/>
    </row>
    <row r="36" spans="1:6">
      <c r="A36" s="154" t="s">
        <v>540</v>
      </c>
      <c r="B36" s="53"/>
      <c r="C36" s="53"/>
      <c r="D36" s="53"/>
      <c r="E36" s="53"/>
      <c r="F36" s="53"/>
    </row>
    <row r="37" spans="1:6">
      <c r="A37" s="154" t="s">
        <v>541</v>
      </c>
      <c r="B37" s="53"/>
      <c r="C37" s="53"/>
      <c r="D37" s="53"/>
      <c r="E37" s="53"/>
      <c r="F37" s="53"/>
    </row>
    <row r="38" spans="1:6">
      <c r="A38" s="154" t="s">
        <v>542</v>
      </c>
      <c r="B38" s="53"/>
      <c r="C38" s="53"/>
      <c r="D38" s="53"/>
      <c r="E38" s="53"/>
      <c r="F38" s="53"/>
    </row>
    <row r="39" spans="1:6">
      <c r="A39" s="142"/>
      <c r="B39" s="53"/>
      <c r="C39" s="53"/>
      <c r="D39" s="53"/>
      <c r="E39" s="53"/>
      <c r="F39" s="53"/>
    </row>
    <row r="40" spans="1:6">
      <c r="A40" s="153" t="s">
        <v>543</v>
      </c>
      <c r="B40" s="53"/>
      <c r="C40" s="53"/>
      <c r="D40" s="53"/>
      <c r="E40" s="53"/>
      <c r="F40" s="53"/>
    </row>
    <row r="41" spans="1:6">
      <c r="A41" s="142"/>
      <c r="B41" s="53"/>
      <c r="C41" s="53"/>
      <c r="D41" s="53"/>
      <c r="E41" s="53"/>
      <c r="F41" s="53"/>
    </row>
    <row r="42" spans="1:6">
      <c r="A42" s="153" t="s">
        <v>544</v>
      </c>
      <c r="B42" s="53"/>
      <c r="C42" s="53"/>
      <c r="D42" s="53"/>
      <c r="E42" s="53"/>
      <c r="F42" s="53"/>
    </row>
    <row r="43" spans="1:6">
      <c r="A43" s="154" t="s">
        <v>545</v>
      </c>
      <c r="B43" s="91"/>
      <c r="C43" s="91"/>
      <c r="D43" s="91"/>
      <c r="E43" s="91"/>
      <c r="F43" s="91"/>
    </row>
    <row r="44" spans="1:6">
      <c r="A44" s="154" t="s">
        <v>546</v>
      </c>
      <c r="B44" s="91"/>
      <c r="C44" s="91"/>
      <c r="D44" s="91"/>
      <c r="E44" s="91"/>
      <c r="F44" s="91"/>
    </row>
    <row r="45" spans="1:6">
      <c r="A45" s="154" t="s">
        <v>547</v>
      </c>
      <c r="B45" s="91"/>
      <c r="C45" s="91"/>
      <c r="D45" s="91"/>
      <c r="E45" s="91"/>
      <c r="F45" s="91"/>
    </row>
    <row r="46" spans="1:6">
      <c r="A46" s="142"/>
      <c r="B46" s="53"/>
      <c r="C46" s="53"/>
      <c r="D46" s="53"/>
      <c r="E46" s="53"/>
      <c r="F46" s="53"/>
    </row>
    <row r="47" spans="1:6" ht="28.8">
      <c r="A47" s="153" t="s">
        <v>548</v>
      </c>
      <c r="B47" s="53"/>
      <c r="C47" s="53"/>
      <c r="D47" s="53"/>
      <c r="E47" s="53"/>
      <c r="F47" s="53"/>
    </row>
    <row r="48" spans="1:6">
      <c r="A48" s="154" t="s">
        <v>546</v>
      </c>
      <c r="B48" s="91"/>
      <c r="C48" s="91"/>
      <c r="D48" s="91"/>
      <c r="E48" s="91"/>
      <c r="F48" s="91"/>
    </row>
    <row r="49" spans="1:6">
      <c r="A49" s="154" t="s">
        <v>547</v>
      </c>
      <c r="B49" s="91"/>
      <c r="C49" s="91"/>
      <c r="D49" s="91"/>
      <c r="E49" s="91"/>
      <c r="F49" s="91"/>
    </row>
    <row r="50" spans="1:6">
      <c r="A50" s="142"/>
      <c r="B50" s="53"/>
      <c r="C50" s="53"/>
      <c r="D50" s="53"/>
      <c r="E50" s="53"/>
      <c r="F50" s="53"/>
    </row>
    <row r="51" spans="1:6">
      <c r="A51" s="153" t="s">
        <v>549</v>
      </c>
      <c r="B51" s="53"/>
      <c r="C51" s="53"/>
      <c r="D51" s="53"/>
      <c r="E51" s="53"/>
      <c r="F51" s="53"/>
    </row>
    <row r="52" spans="1:6">
      <c r="A52" s="154" t="s">
        <v>546</v>
      </c>
      <c r="B52" s="91"/>
      <c r="C52" s="91"/>
      <c r="D52" s="91"/>
      <c r="E52" s="91"/>
      <c r="F52" s="91"/>
    </row>
    <row r="53" spans="1:6">
      <c r="A53" s="154" t="s">
        <v>547</v>
      </c>
      <c r="B53" s="91"/>
      <c r="C53" s="91"/>
      <c r="D53" s="91"/>
      <c r="E53" s="91"/>
      <c r="F53" s="91"/>
    </row>
    <row r="54" spans="1:6">
      <c r="A54" s="154" t="s">
        <v>550</v>
      </c>
      <c r="B54" s="91"/>
      <c r="C54" s="91"/>
      <c r="D54" s="91"/>
      <c r="E54" s="91"/>
      <c r="F54" s="91"/>
    </row>
    <row r="55" spans="1:6">
      <c r="A55" s="142"/>
      <c r="B55" s="53"/>
      <c r="C55" s="53"/>
      <c r="D55" s="53"/>
      <c r="E55" s="53"/>
      <c r="F55" s="53"/>
    </row>
    <row r="56" spans="1:6">
      <c r="A56" s="153" t="s">
        <v>551</v>
      </c>
      <c r="B56" s="53"/>
      <c r="C56" s="53"/>
      <c r="D56" s="53"/>
      <c r="E56" s="53"/>
      <c r="F56" s="53"/>
    </row>
    <row r="57" spans="1:6">
      <c r="A57" s="154" t="s">
        <v>546</v>
      </c>
      <c r="B57" s="91"/>
      <c r="C57" s="91"/>
      <c r="D57" s="91"/>
      <c r="E57" s="91"/>
      <c r="F57" s="91"/>
    </row>
    <row r="58" spans="1:6">
      <c r="A58" s="154" t="s">
        <v>547</v>
      </c>
      <c r="B58" s="91"/>
      <c r="C58" s="91"/>
      <c r="D58" s="91"/>
      <c r="E58" s="91"/>
      <c r="F58" s="91"/>
    </row>
    <row r="59" spans="1:6">
      <c r="A59" s="142"/>
      <c r="B59" s="53"/>
      <c r="C59" s="53"/>
      <c r="D59" s="53"/>
      <c r="E59" s="53"/>
      <c r="F59" s="53"/>
    </row>
    <row r="60" spans="1:6">
      <c r="A60" s="153" t="s">
        <v>552</v>
      </c>
      <c r="B60" s="53"/>
      <c r="C60" s="53"/>
      <c r="D60" s="53"/>
      <c r="E60" s="53"/>
      <c r="F60" s="53"/>
    </row>
    <row r="61" spans="1:6">
      <c r="A61" s="154" t="s">
        <v>553</v>
      </c>
      <c r="B61" s="141"/>
      <c r="C61" s="141"/>
      <c r="D61" s="141"/>
      <c r="E61" s="141"/>
      <c r="F61" s="141"/>
    </row>
    <row r="62" spans="1:6">
      <c r="A62" s="154" t="s">
        <v>554</v>
      </c>
      <c r="B62" s="159"/>
      <c r="C62" s="159"/>
      <c r="D62" s="159"/>
      <c r="E62" s="159"/>
      <c r="F62" s="159"/>
    </row>
    <row r="63" spans="1:6">
      <c r="A63" s="142"/>
      <c r="B63" s="141"/>
      <c r="C63" s="141"/>
      <c r="D63" s="141"/>
      <c r="E63" s="141"/>
      <c r="F63" s="141"/>
    </row>
    <row r="64" spans="1:6">
      <c r="A64" s="153" t="s">
        <v>555</v>
      </c>
      <c r="B64" s="141"/>
      <c r="C64" s="141"/>
      <c r="D64" s="141"/>
      <c r="E64" s="141"/>
      <c r="F64" s="141"/>
    </row>
    <row r="65" spans="1:6">
      <c r="A65" s="154" t="s">
        <v>556</v>
      </c>
      <c r="B65" s="141"/>
      <c r="C65" s="141"/>
      <c r="D65" s="141"/>
      <c r="E65" s="141"/>
      <c r="F65" s="141"/>
    </row>
    <row r="66" spans="1:6">
      <c r="A66" s="154" t="s">
        <v>557</v>
      </c>
      <c r="B66" s="142"/>
      <c r="C66" s="53"/>
      <c r="D66" s="142"/>
      <c r="E66" s="142"/>
      <c r="F66" s="142"/>
    </row>
    <row r="67" spans="1:6">
      <c r="A67" s="54"/>
      <c r="B67" s="54"/>
      <c r="C67" s="54"/>
      <c r="D67" s="54"/>
      <c r="E67" s="54"/>
      <c r="F67" s="54"/>
    </row>
    <row r="71" spans="1:6" ht="15.6">
      <c r="A71" s="160" t="s">
        <v>602</v>
      </c>
    </row>
    <row r="75" spans="1:6">
      <c r="A75" s="161" t="s">
        <v>603</v>
      </c>
      <c r="B75" s="162"/>
      <c r="C75" s="162"/>
      <c r="D75" s="161" t="s">
        <v>604</v>
      </c>
    </row>
    <row r="76" spans="1:6">
      <c r="A76" s="161" t="s">
        <v>605</v>
      </c>
      <c r="B76" s="162"/>
      <c r="C76" s="162"/>
      <c r="D76" s="161" t="s">
        <v>606</v>
      </c>
    </row>
    <row r="77" spans="1:6">
      <c r="A77" s="161" t="s">
        <v>607</v>
      </c>
      <c r="B77" s="162"/>
      <c r="C77" s="162"/>
      <c r="D77" s="161" t="s">
        <v>608</v>
      </c>
    </row>
    <row r="78" spans="1:6">
      <c r="A78" s="162"/>
      <c r="B78" s="162"/>
      <c r="C78" s="162"/>
      <c r="D78" s="16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>
      <c r="A1" s="192" t="s">
        <v>447</v>
      </c>
      <c r="B1" s="192"/>
      <c r="C1" s="192"/>
      <c r="D1" s="192"/>
      <c r="E1" s="192"/>
      <c r="F1" s="192"/>
      <c r="G1" s="192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31" t="s">
        <v>448</v>
      </c>
      <c r="B3" s="132"/>
      <c r="C3" s="132"/>
      <c r="D3" s="132"/>
      <c r="E3" s="132"/>
      <c r="F3" s="132"/>
      <c r="G3" s="133"/>
    </row>
    <row r="4" spans="1:7">
      <c r="A4" s="131" t="s">
        <v>2</v>
      </c>
      <c r="B4" s="132"/>
      <c r="C4" s="132"/>
      <c r="D4" s="132"/>
      <c r="E4" s="132"/>
      <c r="F4" s="132"/>
      <c r="G4" s="133"/>
    </row>
    <row r="5" spans="1:7">
      <c r="A5" s="131" t="s">
        <v>449</v>
      </c>
      <c r="B5" s="132"/>
      <c r="C5" s="132"/>
      <c r="D5" s="132"/>
      <c r="E5" s="132"/>
      <c r="F5" s="132"/>
      <c r="G5" s="133"/>
    </row>
    <row r="6" spans="1:7">
      <c r="A6" s="190" t="s">
        <v>450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83.25" customHeight="1">
      <c r="A7" s="191"/>
      <c r="B7" s="70" t="s">
        <v>451</v>
      </c>
      <c r="C7" s="191"/>
      <c r="D7" s="191"/>
      <c r="E7" s="191"/>
      <c r="F7" s="191"/>
      <c r="G7" s="191"/>
    </row>
    <row r="8" spans="1:7" ht="28.8">
      <c r="A8" s="71" t="s">
        <v>452</v>
      </c>
      <c r="B8" s="35">
        <f t="shared" ref="B8:G8" si="0">SUM(B9:B20)</f>
        <v>0</v>
      </c>
      <c r="C8" s="35">
        <f t="shared" si="0"/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60"/>
      <c r="B21" s="60"/>
      <c r="C21" s="60"/>
      <c r="D21" s="60"/>
      <c r="E21" s="60"/>
      <c r="F21" s="60"/>
      <c r="G21" s="60"/>
    </row>
    <row r="22" spans="1:7">
      <c r="A22" s="66" t="s">
        <v>458</v>
      </c>
      <c r="B22" s="12">
        <f t="shared" ref="B22:G22" si="1">SUM(B23:B27)</f>
        <v>0</v>
      </c>
      <c r="C22" s="12">
        <f t="shared" si="1"/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60"/>
      <c r="B28" s="60"/>
      <c r="C28" s="60"/>
      <c r="D28" s="60"/>
      <c r="E28" s="60"/>
      <c r="F28" s="60"/>
      <c r="G28" s="60"/>
    </row>
    <row r="29" spans="1:7">
      <c r="A29" s="66" t="s">
        <v>462</v>
      </c>
      <c r="B29" s="12">
        <f t="shared" ref="B29:G29" si="2">B30</f>
        <v>0</v>
      </c>
      <c r="C29" s="12">
        <f t="shared" si="2"/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>
      <c r="A31" s="60"/>
      <c r="B31" s="60"/>
      <c r="C31" s="60"/>
      <c r="D31" s="60"/>
      <c r="E31" s="60"/>
      <c r="F31" s="60"/>
      <c r="G31" s="60"/>
    </row>
    <row r="32" spans="1:7">
      <c r="A32" s="72" t="s">
        <v>463</v>
      </c>
      <c r="B32" s="12">
        <f t="shared" ref="B32:G32" si="3">B29+B22+B8</f>
        <v>0</v>
      </c>
      <c r="C32" s="12">
        <f t="shared" si="3"/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</row>
    <row r="33" spans="1:7">
      <c r="A33" s="60"/>
      <c r="B33" s="60"/>
      <c r="C33" s="60"/>
      <c r="D33" s="60"/>
      <c r="E33" s="60"/>
      <c r="F33" s="60"/>
      <c r="G33" s="60"/>
    </row>
    <row r="34" spans="1:7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>
      <c r="A37" s="66" t="s">
        <v>465</v>
      </c>
      <c r="B37" s="12">
        <f t="shared" ref="B37:G37" si="4">B36+B35</f>
        <v>0</v>
      </c>
      <c r="C37" s="12">
        <f t="shared" si="4"/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 t="shared" si="4"/>
        <v>0</v>
      </c>
    </row>
    <row r="38" spans="1:7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>
      <c r="A1" s="193" t="s">
        <v>466</v>
      </c>
      <c r="B1" s="193"/>
      <c r="C1" s="193"/>
      <c r="D1" s="193"/>
      <c r="E1" s="193"/>
      <c r="F1" s="193"/>
      <c r="G1" s="193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467</v>
      </c>
      <c r="B3" s="114"/>
      <c r="C3" s="114"/>
      <c r="D3" s="114"/>
      <c r="E3" s="114"/>
      <c r="F3" s="114"/>
      <c r="G3" s="115"/>
    </row>
    <row r="4" spans="1:7">
      <c r="A4" s="113" t="s">
        <v>2</v>
      </c>
      <c r="B4" s="114"/>
      <c r="C4" s="114"/>
      <c r="D4" s="114"/>
      <c r="E4" s="114"/>
      <c r="F4" s="114"/>
      <c r="G4" s="115"/>
    </row>
    <row r="5" spans="1:7">
      <c r="A5" s="113" t="s">
        <v>449</v>
      </c>
      <c r="B5" s="114"/>
      <c r="C5" s="114"/>
      <c r="D5" s="114"/>
      <c r="E5" s="114"/>
      <c r="F5" s="114"/>
      <c r="G5" s="115"/>
    </row>
    <row r="6" spans="1:7">
      <c r="A6" s="194" t="s">
        <v>468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57.75" customHeight="1">
      <c r="A7" s="195"/>
      <c r="B7" s="37" t="s">
        <v>451</v>
      </c>
      <c r="C7" s="191"/>
      <c r="D7" s="191"/>
      <c r="E7" s="191"/>
      <c r="F7" s="191"/>
      <c r="G7" s="191"/>
    </row>
    <row r="8" spans="1:7">
      <c r="A8" s="26" t="s">
        <v>469</v>
      </c>
      <c r="B8" s="38">
        <f t="shared" ref="B8:G8" si="0">SUM(B9:B17)</f>
        <v>0</v>
      </c>
      <c r="C8" s="38">
        <f t="shared" si="0"/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53"/>
      <c r="B18" s="45"/>
      <c r="C18" s="45"/>
      <c r="D18" s="45"/>
      <c r="E18" s="45"/>
      <c r="F18" s="45"/>
      <c r="G18" s="45"/>
    </row>
    <row r="19" spans="1:7">
      <c r="A19" s="3" t="s">
        <v>479</v>
      </c>
      <c r="B19" s="12">
        <f t="shared" ref="B19:G19" si="1">SUM(B20:B28)</f>
        <v>0</v>
      </c>
      <c r="C19" s="12">
        <f t="shared" si="1"/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>
      <c r="A29" s="45"/>
      <c r="B29" s="45"/>
      <c r="C29" s="45"/>
      <c r="D29" s="45"/>
      <c r="E29" s="45"/>
      <c r="F29" s="45"/>
      <c r="G29" s="45"/>
    </row>
    <row r="30" spans="1:7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>
      <c r="A1" s="193" t="s">
        <v>482</v>
      </c>
      <c r="B1" s="193"/>
      <c r="C1" s="193"/>
      <c r="D1" s="193"/>
      <c r="E1" s="193"/>
      <c r="F1" s="193"/>
      <c r="G1" s="193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483</v>
      </c>
      <c r="B3" s="114"/>
      <c r="C3" s="114"/>
      <c r="D3" s="114"/>
      <c r="E3" s="114"/>
      <c r="F3" s="114"/>
      <c r="G3" s="115"/>
    </row>
    <row r="4" spans="1:7">
      <c r="A4" s="116" t="s">
        <v>2</v>
      </c>
      <c r="B4" s="117"/>
      <c r="C4" s="117"/>
      <c r="D4" s="117"/>
      <c r="E4" s="117"/>
      <c r="F4" s="117"/>
      <c r="G4" s="118"/>
    </row>
    <row r="5" spans="1:7">
      <c r="A5" s="197" t="s">
        <v>450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f>+F5+1</f>
        <v>2022</v>
      </c>
    </row>
    <row r="6" spans="1:7" ht="30.6">
      <c r="A6" s="173"/>
      <c r="B6" s="199"/>
      <c r="C6" s="199"/>
      <c r="D6" s="199"/>
      <c r="E6" s="199"/>
      <c r="F6" s="199"/>
      <c r="G6" s="37" t="s">
        <v>484</v>
      </c>
    </row>
    <row r="7" spans="1:7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60"/>
      <c r="B20" s="60"/>
      <c r="C20" s="60"/>
      <c r="D20" s="60"/>
      <c r="E20" s="60"/>
      <c r="F20" s="60"/>
      <c r="G20" s="60"/>
    </row>
    <row r="21" spans="1:7">
      <c r="A21" s="66" t="s">
        <v>458</v>
      </c>
      <c r="B21" s="12">
        <f t="shared" ref="B21:G21" si="0">SUM(B22:B26)</f>
        <v>0</v>
      </c>
      <c r="C21" s="12">
        <f t="shared" si="0"/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45"/>
      <c r="B27" s="60"/>
      <c r="C27" s="60"/>
      <c r="D27" s="60"/>
      <c r="E27" s="60"/>
      <c r="F27" s="60"/>
      <c r="G27" s="60"/>
    </row>
    <row r="28" spans="1:7">
      <c r="A28" s="3" t="s">
        <v>462</v>
      </c>
      <c r="B28" s="12">
        <f t="shared" ref="B28:G28" si="1">B29</f>
        <v>0</v>
      </c>
      <c r="C28" s="12">
        <f t="shared" si="1"/>
        <v>0</v>
      </c>
      <c r="D28" s="12">
        <f t="shared" si="1"/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>
      <c r="A30" s="45"/>
      <c r="B30" s="60"/>
      <c r="C30" s="60"/>
      <c r="D30" s="60"/>
      <c r="E30" s="60"/>
      <c r="F30" s="60"/>
      <c r="G30" s="60"/>
    </row>
    <row r="31" spans="1:7">
      <c r="A31" s="3" t="s">
        <v>502</v>
      </c>
      <c r="B31" s="39">
        <f t="shared" ref="B31:G31" si="2">B7+B21+B28</f>
        <v>0</v>
      </c>
      <c r="C31" s="39">
        <f t="shared" si="2"/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>
      <c r="A32" s="45"/>
      <c r="B32" s="60"/>
      <c r="C32" s="60"/>
      <c r="D32" s="60"/>
      <c r="E32" s="60"/>
      <c r="F32" s="60"/>
      <c r="G32" s="60"/>
    </row>
    <row r="33" spans="1:7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>
      <c r="A36" s="3" t="s">
        <v>504</v>
      </c>
      <c r="B36" s="12">
        <f t="shared" ref="B36:G36" si="3">B34+B35</f>
        <v>0</v>
      </c>
      <c r="C36" s="12">
        <f t="shared" si="3"/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>
      <c r="A37" s="55"/>
      <c r="B37" s="68"/>
      <c r="C37" s="68"/>
      <c r="D37" s="68"/>
      <c r="E37" s="68"/>
      <c r="F37" s="68"/>
      <c r="G37" s="68"/>
    </row>
    <row r="38" spans="1:7">
      <c r="A38" s="61"/>
    </row>
    <row r="39" spans="1:7">
      <c r="A39" s="196" t="s">
        <v>505</v>
      </c>
      <c r="B39" s="196"/>
      <c r="C39" s="196"/>
      <c r="D39" s="196"/>
      <c r="E39" s="196"/>
      <c r="F39" s="196"/>
      <c r="G39" s="196"/>
    </row>
    <row r="40" spans="1:7">
      <c r="A40" s="196" t="s">
        <v>506</v>
      </c>
      <c r="B40" s="196"/>
      <c r="C40" s="196"/>
      <c r="D40" s="196"/>
      <c r="E40" s="196"/>
      <c r="F40" s="196"/>
      <c r="G40" s="1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>
      <c r="A1" s="193" t="s">
        <v>507</v>
      </c>
      <c r="B1" s="193"/>
      <c r="C1" s="193"/>
      <c r="D1" s="193"/>
      <c r="E1" s="193"/>
      <c r="F1" s="193"/>
      <c r="G1" s="193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508</v>
      </c>
      <c r="B3" s="114"/>
      <c r="C3" s="114"/>
      <c r="D3" s="114"/>
      <c r="E3" s="114"/>
      <c r="F3" s="114"/>
      <c r="G3" s="115"/>
    </row>
    <row r="4" spans="1:7">
      <c r="A4" s="116" t="s">
        <v>2</v>
      </c>
      <c r="B4" s="117"/>
      <c r="C4" s="117"/>
      <c r="D4" s="117"/>
      <c r="E4" s="117"/>
      <c r="F4" s="117"/>
      <c r="G4" s="118"/>
    </row>
    <row r="5" spans="1:7">
      <c r="A5" s="200" t="s">
        <v>468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v>2022</v>
      </c>
    </row>
    <row r="6" spans="1:7" ht="48.75" customHeight="1">
      <c r="A6" s="201"/>
      <c r="B6" s="199"/>
      <c r="C6" s="199"/>
      <c r="D6" s="199"/>
      <c r="E6" s="199"/>
      <c r="F6" s="199"/>
      <c r="G6" s="37" t="s">
        <v>509</v>
      </c>
    </row>
    <row r="7" spans="1:7">
      <c r="A7" s="26" t="s">
        <v>469</v>
      </c>
      <c r="B7" s="38">
        <f t="shared" ref="B7:G7" si="0">SUM(B8:B16)</f>
        <v>0</v>
      </c>
      <c r="C7" s="38">
        <f t="shared" si="0"/>
        <v>0</v>
      </c>
      <c r="D7" s="38">
        <f t="shared" si="0"/>
        <v>0</v>
      </c>
      <c r="E7" s="38">
        <f t="shared" si="0"/>
        <v>0</v>
      </c>
      <c r="F7" s="38">
        <f t="shared" si="0"/>
        <v>0</v>
      </c>
      <c r="G7" s="38">
        <f t="shared" si="0"/>
        <v>0</v>
      </c>
    </row>
    <row r="8" spans="1:7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45"/>
      <c r="B17" s="45"/>
      <c r="C17" s="45"/>
      <c r="D17" s="45"/>
      <c r="E17" s="45"/>
      <c r="F17" s="45"/>
      <c r="G17" s="45"/>
    </row>
    <row r="18" spans="1:7">
      <c r="A18" s="3" t="s">
        <v>479</v>
      </c>
      <c r="B18" s="12">
        <f t="shared" ref="B18:G18" si="1">SUM(B19:B27)</f>
        <v>0</v>
      </c>
      <c r="C18" s="12">
        <f t="shared" si="1"/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45"/>
      <c r="B28" s="45"/>
      <c r="C28" s="45"/>
      <c r="D28" s="45"/>
      <c r="E28" s="45"/>
      <c r="F28" s="45"/>
      <c r="G28" s="45"/>
    </row>
    <row r="29" spans="1:7">
      <c r="A29" s="3" t="s">
        <v>510</v>
      </c>
      <c r="B29" s="39">
        <f t="shared" ref="B29:G29" si="2">B7+B18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>
      <c r="A30" s="55"/>
      <c r="B30" s="55"/>
      <c r="C30" s="55"/>
      <c r="D30" s="55"/>
      <c r="E30" s="55"/>
      <c r="F30" s="55"/>
      <c r="G30" s="55"/>
    </row>
    <row r="31" spans="1:7">
      <c r="A31" s="61"/>
    </row>
    <row r="32" spans="1:7">
      <c r="A32" s="196" t="s">
        <v>505</v>
      </c>
      <c r="B32" s="196"/>
      <c r="C32" s="196"/>
      <c r="D32" s="196"/>
      <c r="E32" s="196"/>
      <c r="F32" s="196"/>
      <c r="G32" s="196"/>
    </row>
    <row r="33" spans="1:7">
      <c r="A33" s="196" t="s">
        <v>506</v>
      </c>
      <c r="B33" s="196"/>
      <c r="C33" s="196"/>
      <c r="D33" s="196"/>
      <c r="E33" s="196"/>
      <c r="F33" s="196"/>
      <c r="G33" s="1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>
      <c r="A1" s="202" t="s">
        <v>511</v>
      </c>
      <c r="B1" s="202"/>
      <c r="C1" s="202"/>
      <c r="D1" s="202"/>
      <c r="E1" s="202"/>
      <c r="F1" s="202"/>
    </row>
    <row r="2" spans="1:6" ht="20.100000000000001" customHeight="1">
      <c r="A2" s="110" t="str">
        <f>'Formato 1'!A2</f>
        <v>Instituto Salmantino para las Personas con Discapacidad</v>
      </c>
      <c r="B2" s="134"/>
      <c r="C2" s="134"/>
      <c r="D2" s="134"/>
      <c r="E2" s="134"/>
      <c r="F2" s="135"/>
    </row>
    <row r="3" spans="1:6" ht="29.25" customHeight="1">
      <c r="A3" s="136" t="s">
        <v>512</v>
      </c>
      <c r="B3" s="137"/>
      <c r="C3" s="137"/>
      <c r="D3" s="137"/>
      <c r="E3" s="137"/>
      <c r="F3" s="138"/>
    </row>
    <row r="4" spans="1:6" ht="35.25" customHeight="1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>
      <c r="A5" s="18" t="s">
        <v>518</v>
      </c>
      <c r="B5" s="53"/>
      <c r="C5" s="53"/>
      <c r="D5" s="53"/>
      <c r="E5" s="53"/>
      <c r="F5" s="53"/>
    </row>
    <row r="6" spans="1:6" ht="28.8">
      <c r="A6" s="59" t="s">
        <v>519</v>
      </c>
      <c r="B6" s="60"/>
      <c r="C6" s="60"/>
      <c r="D6" s="60"/>
      <c r="E6" s="60"/>
      <c r="F6" s="60"/>
    </row>
    <row r="7" spans="1:6" ht="14.4">
      <c r="A7" s="59" t="s">
        <v>520</v>
      </c>
      <c r="B7" s="60"/>
      <c r="C7" s="60"/>
      <c r="D7" s="60"/>
      <c r="E7" s="60"/>
      <c r="F7" s="60"/>
    </row>
    <row r="8" spans="1:6" ht="14.4">
      <c r="A8" s="67"/>
      <c r="B8" s="45"/>
      <c r="C8" s="45"/>
      <c r="D8" s="45"/>
      <c r="E8" s="45"/>
      <c r="F8" s="45"/>
    </row>
    <row r="9" spans="1:6" ht="14.4">
      <c r="A9" s="18" t="s">
        <v>521</v>
      </c>
      <c r="B9" s="45"/>
      <c r="C9" s="45"/>
      <c r="D9" s="45"/>
      <c r="E9" s="45"/>
      <c r="F9" s="45"/>
    </row>
    <row r="10" spans="1:6" ht="14.4">
      <c r="A10" s="59" t="s">
        <v>522</v>
      </c>
      <c r="B10" s="60"/>
      <c r="C10" s="60"/>
      <c r="D10" s="60"/>
      <c r="E10" s="60"/>
      <c r="F10" s="60"/>
    </row>
    <row r="11" spans="1:6" ht="14.4">
      <c r="A11" s="80" t="s">
        <v>523</v>
      </c>
      <c r="B11" s="60"/>
      <c r="C11" s="60"/>
      <c r="D11" s="60"/>
      <c r="E11" s="60"/>
      <c r="F11" s="60"/>
    </row>
    <row r="12" spans="1:6" ht="14.4">
      <c r="A12" s="80" t="s">
        <v>524</v>
      </c>
      <c r="B12" s="60"/>
      <c r="C12" s="60"/>
      <c r="D12" s="60"/>
      <c r="E12" s="60"/>
      <c r="F12" s="60"/>
    </row>
    <row r="13" spans="1:6" ht="14.4">
      <c r="A13" s="80" t="s">
        <v>525</v>
      </c>
      <c r="B13" s="60"/>
      <c r="C13" s="60"/>
      <c r="D13" s="60"/>
      <c r="E13" s="60"/>
      <c r="F13" s="60"/>
    </row>
    <row r="14" spans="1:6" ht="14.4">
      <c r="A14" s="59" t="s">
        <v>526</v>
      </c>
      <c r="B14" s="60"/>
      <c r="C14" s="60"/>
      <c r="D14" s="60"/>
      <c r="E14" s="60"/>
      <c r="F14" s="60"/>
    </row>
    <row r="15" spans="1:6" ht="14.4">
      <c r="A15" s="80" t="s">
        <v>523</v>
      </c>
      <c r="B15" s="60"/>
      <c r="C15" s="60"/>
      <c r="D15" s="60"/>
      <c r="E15" s="60"/>
      <c r="F15" s="60"/>
    </row>
    <row r="16" spans="1:6" ht="14.4">
      <c r="A16" s="80" t="s">
        <v>524</v>
      </c>
      <c r="B16" s="60"/>
      <c r="C16" s="60"/>
      <c r="D16" s="60"/>
      <c r="E16" s="60"/>
      <c r="F16" s="60"/>
    </row>
    <row r="17" spans="1:6" ht="14.4">
      <c r="A17" s="80" t="s">
        <v>525</v>
      </c>
      <c r="B17" s="60"/>
      <c r="C17" s="60"/>
      <c r="D17" s="60"/>
      <c r="E17" s="60"/>
      <c r="F17" s="60"/>
    </row>
    <row r="18" spans="1:6" ht="14.4">
      <c r="A18" s="59" t="s">
        <v>527</v>
      </c>
      <c r="B18" s="122"/>
      <c r="C18" s="60"/>
      <c r="D18" s="60"/>
      <c r="E18" s="60"/>
      <c r="F18" s="60"/>
    </row>
    <row r="19" spans="1:6" ht="14.4">
      <c r="A19" s="59" t="s">
        <v>528</v>
      </c>
      <c r="B19" s="60"/>
      <c r="C19" s="60"/>
      <c r="D19" s="60"/>
      <c r="E19" s="60"/>
      <c r="F19" s="60"/>
    </row>
    <row r="20" spans="1:6" ht="14.4">
      <c r="A20" s="59" t="s">
        <v>529</v>
      </c>
      <c r="B20" s="123"/>
      <c r="C20" s="123"/>
      <c r="D20" s="123"/>
      <c r="E20" s="123"/>
      <c r="F20" s="123"/>
    </row>
    <row r="21" spans="1:6" ht="28.8">
      <c r="A21" s="59" t="s">
        <v>530</v>
      </c>
      <c r="B21" s="123"/>
      <c r="C21" s="123"/>
      <c r="D21" s="123"/>
      <c r="E21" s="123"/>
      <c r="F21" s="123"/>
    </row>
    <row r="22" spans="1:6" ht="28.8">
      <c r="A22" s="59" t="s">
        <v>531</v>
      </c>
      <c r="B22" s="123"/>
      <c r="C22" s="123"/>
      <c r="D22" s="123"/>
      <c r="E22" s="123"/>
      <c r="F22" s="123"/>
    </row>
    <row r="23" spans="1:6" ht="14.4">
      <c r="A23" s="59" t="s">
        <v>532</v>
      </c>
      <c r="B23" s="123"/>
      <c r="C23" s="123"/>
      <c r="D23" s="123"/>
      <c r="E23" s="123"/>
      <c r="F23" s="123"/>
    </row>
    <row r="24" spans="1:6" ht="14.4">
      <c r="A24" s="59" t="s">
        <v>533</v>
      </c>
      <c r="B24" s="124"/>
      <c r="C24" s="60"/>
      <c r="D24" s="60"/>
      <c r="E24" s="60"/>
      <c r="F24" s="60"/>
    </row>
    <row r="25" spans="1:6" ht="14.4">
      <c r="A25" s="59" t="s">
        <v>534</v>
      </c>
      <c r="B25" s="124"/>
      <c r="C25" s="60"/>
      <c r="D25" s="60"/>
      <c r="E25" s="60"/>
      <c r="F25" s="60"/>
    </row>
    <row r="26" spans="1:6" ht="14.4">
      <c r="A26" s="67"/>
      <c r="B26" s="45"/>
      <c r="C26" s="45"/>
      <c r="D26" s="45"/>
      <c r="E26" s="45"/>
      <c r="F26" s="45"/>
    </row>
    <row r="27" spans="1:6" ht="14.4">
      <c r="A27" s="18" t="s">
        <v>535</v>
      </c>
      <c r="B27" s="45"/>
      <c r="C27" s="45"/>
      <c r="D27" s="45"/>
      <c r="E27" s="45"/>
      <c r="F27" s="45"/>
    </row>
    <row r="28" spans="1:6" ht="14.4">
      <c r="A28" s="59" t="s">
        <v>536</v>
      </c>
      <c r="B28" s="60"/>
      <c r="C28" s="60"/>
      <c r="D28" s="60"/>
      <c r="E28" s="60"/>
      <c r="F28" s="60"/>
    </row>
    <row r="29" spans="1:6" ht="14.4">
      <c r="A29" s="67"/>
      <c r="B29" s="45"/>
      <c r="C29" s="45"/>
      <c r="D29" s="45"/>
      <c r="E29" s="45"/>
      <c r="F29" s="45"/>
    </row>
    <row r="30" spans="1:6" ht="14.4">
      <c r="A30" s="18" t="s">
        <v>537</v>
      </c>
      <c r="B30" s="45"/>
      <c r="C30" s="45"/>
      <c r="D30" s="45"/>
      <c r="E30" s="45"/>
      <c r="F30" s="45"/>
    </row>
    <row r="31" spans="1:6" ht="14.4">
      <c r="A31" s="59" t="s">
        <v>522</v>
      </c>
      <c r="B31" s="60"/>
      <c r="C31" s="60"/>
      <c r="D31" s="60"/>
      <c r="E31" s="60"/>
      <c r="F31" s="60"/>
    </row>
    <row r="32" spans="1:6" ht="14.4">
      <c r="A32" s="59" t="s">
        <v>526</v>
      </c>
      <c r="B32" s="60"/>
      <c r="C32" s="60"/>
      <c r="D32" s="60"/>
      <c r="E32" s="60"/>
      <c r="F32" s="60"/>
    </row>
    <row r="33" spans="1:6" ht="14.4">
      <c r="A33" s="59" t="s">
        <v>538</v>
      </c>
      <c r="B33" s="60"/>
      <c r="C33" s="60"/>
      <c r="D33" s="60"/>
      <c r="E33" s="60"/>
      <c r="F33" s="60"/>
    </row>
    <row r="34" spans="1:6" ht="14.4">
      <c r="A34" s="67"/>
      <c r="B34" s="45"/>
      <c r="C34" s="45"/>
      <c r="D34" s="45"/>
      <c r="E34" s="45"/>
      <c r="F34" s="45"/>
    </row>
    <row r="35" spans="1:6" ht="14.4">
      <c r="A35" s="18" t="s">
        <v>539</v>
      </c>
      <c r="B35" s="45"/>
      <c r="C35" s="45"/>
      <c r="D35" s="45"/>
      <c r="E35" s="45"/>
      <c r="F35" s="45"/>
    </row>
    <row r="36" spans="1:6" ht="14.4">
      <c r="A36" s="59" t="s">
        <v>540</v>
      </c>
      <c r="B36" s="60"/>
      <c r="C36" s="60"/>
      <c r="D36" s="60"/>
      <c r="E36" s="60"/>
      <c r="F36" s="60"/>
    </row>
    <row r="37" spans="1:6" ht="14.4">
      <c r="A37" s="59" t="s">
        <v>541</v>
      </c>
      <c r="B37" s="60"/>
      <c r="C37" s="60"/>
      <c r="D37" s="60"/>
      <c r="E37" s="60"/>
      <c r="F37" s="60"/>
    </row>
    <row r="38" spans="1:6" ht="14.4">
      <c r="A38" s="59" t="s">
        <v>542</v>
      </c>
      <c r="B38" s="124"/>
      <c r="C38" s="60"/>
      <c r="D38" s="60"/>
      <c r="E38" s="60"/>
      <c r="F38" s="60"/>
    </row>
    <row r="39" spans="1:6" ht="14.4">
      <c r="A39" s="67"/>
      <c r="B39" s="45"/>
      <c r="C39" s="45"/>
      <c r="D39" s="45"/>
      <c r="E39" s="45"/>
      <c r="F39" s="45"/>
    </row>
    <row r="40" spans="1:6" ht="14.4">
      <c r="A40" s="18" t="s">
        <v>543</v>
      </c>
      <c r="B40" s="60"/>
      <c r="C40" s="60"/>
      <c r="D40" s="60"/>
      <c r="E40" s="60"/>
      <c r="F40" s="60"/>
    </row>
    <row r="41" spans="1:6" ht="14.4">
      <c r="A41" s="67"/>
      <c r="B41" s="45"/>
      <c r="C41" s="45"/>
      <c r="D41" s="45"/>
      <c r="E41" s="45"/>
      <c r="F41" s="45"/>
    </row>
    <row r="42" spans="1:6" ht="14.4">
      <c r="A42" s="18" t="s">
        <v>544</v>
      </c>
      <c r="B42" s="45"/>
      <c r="C42" s="45"/>
      <c r="D42" s="45"/>
      <c r="E42" s="45"/>
      <c r="F42" s="45"/>
    </row>
    <row r="43" spans="1:6" ht="14.4">
      <c r="A43" s="59" t="s">
        <v>545</v>
      </c>
      <c r="B43" s="60"/>
      <c r="C43" s="60"/>
      <c r="D43" s="60"/>
      <c r="E43" s="60"/>
      <c r="F43" s="60"/>
    </row>
    <row r="44" spans="1:6" ht="14.4">
      <c r="A44" s="59" t="s">
        <v>546</v>
      </c>
      <c r="B44" s="60"/>
      <c r="C44" s="60"/>
      <c r="D44" s="60"/>
      <c r="E44" s="60"/>
      <c r="F44" s="60"/>
    </row>
    <row r="45" spans="1:6" ht="14.4">
      <c r="A45" s="59" t="s">
        <v>547</v>
      </c>
      <c r="B45" s="60"/>
      <c r="C45" s="60"/>
      <c r="D45" s="60"/>
      <c r="E45" s="60"/>
      <c r="F45" s="60"/>
    </row>
    <row r="46" spans="1:6" ht="14.4">
      <c r="A46" s="67"/>
      <c r="B46" s="45"/>
      <c r="C46" s="45"/>
      <c r="D46" s="45"/>
      <c r="E46" s="45"/>
      <c r="F46" s="45"/>
    </row>
    <row r="47" spans="1:6" ht="28.8">
      <c r="A47" s="18" t="s">
        <v>548</v>
      </c>
      <c r="B47" s="45"/>
      <c r="C47" s="45"/>
      <c r="D47" s="45"/>
      <c r="E47" s="45"/>
      <c r="F47" s="45"/>
    </row>
    <row r="48" spans="1:6" ht="14.4">
      <c r="A48" s="59" t="s">
        <v>546</v>
      </c>
      <c r="B48" s="123"/>
      <c r="C48" s="123"/>
      <c r="D48" s="123"/>
      <c r="E48" s="123"/>
      <c r="F48" s="123"/>
    </row>
    <row r="49" spans="1:6" ht="14.4">
      <c r="A49" s="59" t="s">
        <v>547</v>
      </c>
      <c r="B49" s="123"/>
      <c r="C49" s="123"/>
      <c r="D49" s="123"/>
      <c r="E49" s="123"/>
      <c r="F49" s="123"/>
    </row>
    <row r="50" spans="1:6" ht="14.4">
      <c r="A50" s="67"/>
      <c r="B50" s="45"/>
      <c r="C50" s="45"/>
      <c r="D50" s="45"/>
      <c r="E50" s="45"/>
      <c r="F50" s="45"/>
    </row>
    <row r="51" spans="1:6" ht="14.4">
      <c r="A51" s="18" t="s">
        <v>549</v>
      </c>
      <c r="B51" s="45"/>
      <c r="C51" s="45"/>
      <c r="D51" s="45"/>
      <c r="E51" s="45"/>
      <c r="F51" s="45"/>
    </row>
    <row r="52" spans="1:6" ht="14.4">
      <c r="A52" s="59" t="s">
        <v>546</v>
      </c>
      <c r="B52" s="60"/>
      <c r="C52" s="60"/>
      <c r="D52" s="60"/>
      <c r="E52" s="60"/>
      <c r="F52" s="60"/>
    </row>
    <row r="53" spans="1:6" ht="14.4">
      <c r="A53" s="59" t="s">
        <v>547</v>
      </c>
      <c r="B53" s="60"/>
      <c r="C53" s="60"/>
      <c r="D53" s="60"/>
      <c r="E53" s="60"/>
      <c r="F53" s="60"/>
    </row>
    <row r="54" spans="1:6" ht="14.4">
      <c r="A54" s="59" t="s">
        <v>550</v>
      </c>
      <c r="B54" s="60"/>
      <c r="C54" s="60"/>
      <c r="D54" s="60"/>
      <c r="E54" s="60"/>
      <c r="F54" s="60"/>
    </row>
    <row r="55" spans="1:6" ht="14.4">
      <c r="A55" s="67"/>
      <c r="B55" s="45"/>
      <c r="C55" s="45"/>
      <c r="D55" s="45"/>
      <c r="E55" s="45"/>
      <c r="F55" s="45"/>
    </row>
    <row r="56" spans="1:6" ht="44.25" customHeight="1">
      <c r="A56" s="18" t="s">
        <v>551</v>
      </c>
      <c r="B56" s="45"/>
      <c r="C56" s="45"/>
      <c r="D56" s="45"/>
      <c r="E56" s="45"/>
      <c r="F56" s="45"/>
    </row>
    <row r="57" spans="1:6" ht="20.100000000000001" customHeight="1">
      <c r="A57" s="59" t="s">
        <v>546</v>
      </c>
      <c r="B57" s="60"/>
      <c r="C57" s="60"/>
      <c r="D57" s="60"/>
      <c r="E57" s="60"/>
      <c r="F57" s="60"/>
    </row>
    <row r="58" spans="1:6" ht="20.100000000000001" customHeight="1">
      <c r="A58" s="59" t="s">
        <v>547</v>
      </c>
      <c r="B58" s="60"/>
      <c r="C58" s="60"/>
      <c r="D58" s="60"/>
      <c r="E58" s="60"/>
      <c r="F58" s="60"/>
    </row>
    <row r="59" spans="1:6" ht="20.100000000000001" customHeight="1">
      <c r="A59" s="67"/>
      <c r="B59" s="45"/>
      <c r="C59" s="45"/>
      <c r="D59" s="45"/>
      <c r="E59" s="45"/>
      <c r="F59" s="45"/>
    </row>
    <row r="60" spans="1:6" ht="20.100000000000001" customHeight="1">
      <c r="A60" s="18" t="s">
        <v>552</v>
      </c>
      <c r="B60" s="45"/>
      <c r="C60" s="45"/>
      <c r="D60" s="45"/>
      <c r="E60" s="45"/>
      <c r="F60" s="45"/>
    </row>
    <row r="61" spans="1:6" ht="20.100000000000001" customHeight="1">
      <c r="A61" s="59" t="s">
        <v>553</v>
      </c>
      <c r="B61" s="60"/>
      <c r="C61" s="60"/>
      <c r="D61" s="60"/>
      <c r="E61" s="60"/>
      <c r="F61" s="60"/>
    </row>
    <row r="62" spans="1:6" ht="20.100000000000001" customHeight="1">
      <c r="A62" s="59" t="s">
        <v>554</v>
      </c>
      <c r="B62" s="124"/>
      <c r="C62" s="60"/>
      <c r="D62" s="60"/>
      <c r="E62" s="60"/>
      <c r="F62" s="60"/>
    </row>
    <row r="63" spans="1:6" ht="20.100000000000001" customHeight="1">
      <c r="A63" s="67"/>
      <c r="B63" s="45"/>
      <c r="C63" s="45"/>
      <c r="D63" s="45"/>
      <c r="E63" s="45"/>
      <c r="F63" s="45"/>
    </row>
    <row r="64" spans="1:6" ht="20.100000000000001" customHeight="1">
      <c r="A64" s="18" t="s">
        <v>555</v>
      </c>
      <c r="B64" s="45"/>
      <c r="C64" s="45"/>
      <c r="D64" s="45"/>
      <c r="E64" s="45"/>
      <c r="F64" s="45"/>
    </row>
    <row r="65" spans="1:6" ht="20.100000000000001" customHeight="1">
      <c r="A65" s="59" t="s">
        <v>556</v>
      </c>
      <c r="B65" s="60"/>
      <c r="C65" s="60"/>
      <c r="D65" s="60"/>
      <c r="E65" s="60"/>
      <c r="F65" s="60"/>
    </row>
    <row r="66" spans="1:6" ht="20.100000000000001" customHeight="1">
      <c r="A66" s="59" t="s">
        <v>557</v>
      </c>
      <c r="B66" s="60"/>
      <c r="C66" s="60"/>
      <c r="D66" s="60"/>
      <c r="E66" s="60"/>
      <c r="F66" s="60"/>
    </row>
    <row r="67" spans="1:6" ht="20.100000000000001" customHeight="1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57"/>
  <sheetViews>
    <sheetView showGridLines="0" zoomScale="75" zoomScaleNormal="75" workbookViewId="0">
      <selection activeCell="F22" sqref="F22"/>
    </sheetView>
  </sheetViews>
  <sheetFormatPr baseColWidth="10" defaultColWidth="11" defaultRowHeight="14.4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>
      <c r="A1" s="165" t="s">
        <v>122</v>
      </c>
      <c r="B1" s="166"/>
      <c r="C1" s="166"/>
      <c r="D1" s="166"/>
      <c r="E1" s="166"/>
      <c r="F1" s="166"/>
      <c r="G1" s="166"/>
      <c r="H1" s="167"/>
    </row>
    <row r="2" spans="1:8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1"/>
      <c r="H2" s="112"/>
    </row>
    <row r="3" spans="1:8" ht="15" customHeight="1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>
      <c r="A4" s="113" t="str">
        <f>'Formato 1'!A4</f>
        <v>Al 31 de Diciembre de 2023 y al 31 de Diciembre 2024 (b)</v>
      </c>
      <c r="B4" s="114"/>
      <c r="C4" s="114"/>
      <c r="D4" s="114"/>
      <c r="E4" s="114"/>
      <c r="F4" s="114"/>
      <c r="G4" s="114"/>
      <c r="H4" s="115"/>
    </row>
    <row r="5" spans="1:8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>
      <c r="A7" s="102"/>
      <c r="B7" s="103"/>
      <c r="C7" s="103"/>
      <c r="D7" s="103"/>
      <c r="E7" s="103"/>
      <c r="F7" s="103"/>
      <c r="G7" s="103"/>
      <c r="H7" s="103"/>
    </row>
    <row r="8" spans="1:8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>
      <c r="A17" s="107"/>
      <c r="B17" s="91"/>
      <c r="C17" s="91"/>
      <c r="D17" s="91"/>
      <c r="E17" s="91"/>
      <c r="F17" s="91"/>
      <c r="G17" s="91"/>
      <c r="H17" s="91"/>
    </row>
    <row r="18" spans="1:8">
      <c r="A18" s="8" t="s">
        <v>140</v>
      </c>
      <c r="B18" s="4">
        <v>145331.23000000001</v>
      </c>
      <c r="C18" s="108"/>
      <c r="D18" s="108"/>
      <c r="E18" s="108"/>
      <c r="F18" s="4">
        <v>130665.97</v>
      </c>
      <c r="G18" s="108"/>
      <c r="H18" s="108"/>
    </row>
    <row r="19" spans="1:8" ht="16.5" customHeight="1">
      <c r="A19" s="107"/>
      <c r="B19" s="91"/>
      <c r="C19" s="91"/>
      <c r="D19" s="91"/>
      <c r="E19" s="91"/>
      <c r="F19" s="91"/>
      <c r="G19" s="91"/>
      <c r="H19" s="91"/>
    </row>
    <row r="20" spans="1:8" ht="14.4" customHeight="1">
      <c r="A20" s="8" t="s">
        <v>141</v>
      </c>
      <c r="B20" s="4">
        <f t="shared" ref="B20:H20" si="3">B8+B18</f>
        <v>145331.23000000001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130665.97</v>
      </c>
      <c r="G20" s="4">
        <f t="shared" si="3"/>
        <v>0</v>
      </c>
      <c r="H20" s="4">
        <f t="shared" si="3"/>
        <v>0</v>
      </c>
    </row>
    <row r="21" spans="1:8" ht="16.5" customHeight="1">
      <c r="A21" s="107"/>
      <c r="B21" s="49"/>
      <c r="C21" s="49"/>
      <c r="D21" s="49"/>
      <c r="E21" s="49"/>
      <c r="F21" s="49"/>
      <c r="G21" s="49"/>
      <c r="H21" s="49"/>
    </row>
    <row r="22" spans="1:8" ht="16.5" customHeight="1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>
      <c r="A26" s="9"/>
      <c r="B26" s="49"/>
      <c r="C26" s="49"/>
      <c r="D26" s="49"/>
      <c r="E26" s="49"/>
      <c r="F26" s="49"/>
      <c r="G26" s="49"/>
      <c r="H26" s="49"/>
    </row>
    <row r="27" spans="1:8" ht="16.5" customHeight="1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>
      <c r="A32" s="61"/>
    </row>
    <row r="33" spans="1:8" ht="14.4" customHeight="1">
      <c r="A33" s="168" t="s">
        <v>151</v>
      </c>
      <c r="B33" s="168"/>
      <c r="C33" s="168"/>
      <c r="D33" s="168"/>
      <c r="E33" s="168"/>
      <c r="F33" s="168"/>
      <c r="G33" s="168"/>
      <c r="H33" s="168"/>
    </row>
    <row r="34" spans="1:8" ht="14.4" customHeight="1">
      <c r="A34" s="168"/>
      <c r="B34" s="168"/>
      <c r="C34" s="168"/>
      <c r="D34" s="168"/>
      <c r="E34" s="168"/>
      <c r="F34" s="168"/>
      <c r="G34" s="168"/>
      <c r="H34" s="168"/>
    </row>
    <row r="35" spans="1:8" ht="14.4" customHeight="1">
      <c r="A35" s="168"/>
      <c r="B35" s="168"/>
      <c r="C35" s="168"/>
      <c r="D35" s="168"/>
      <c r="E35" s="168"/>
      <c r="F35" s="168"/>
      <c r="G35" s="168"/>
      <c r="H35" s="168"/>
    </row>
    <row r="36" spans="1:8" ht="14.4" customHeight="1">
      <c r="A36" s="168"/>
      <c r="B36" s="168"/>
      <c r="C36" s="168"/>
      <c r="D36" s="168"/>
      <c r="E36" s="168"/>
      <c r="F36" s="168"/>
      <c r="G36" s="168"/>
      <c r="H36" s="168"/>
    </row>
    <row r="37" spans="1:8" ht="14.4" customHeight="1">
      <c r="A37" s="168"/>
      <c r="B37" s="168"/>
      <c r="C37" s="168"/>
      <c r="D37" s="168"/>
      <c r="E37" s="168"/>
      <c r="F37" s="168"/>
      <c r="G37" s="168"/>
      <c r="H37" s="168"/>
    </row>
    <row r="38" spans="1:8">
      <c r="A38" s="61"/>
    </row>
    <row r="39" spans="1:8" ht="28.8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>
      <c r="A40" s="45"/>
      <c r="B40" s="53"/>
      <c r="C40" s="53"/>
      <c r="D40" s="53"/>
      <c r="E40" s="53"/>
      <c r="F40" s="53"/>
    </row>
    <row r="41" spans="1:8">
      <c r="A41" s="8" t="s">
        <v>158</v>
      </c>
      <c r="B41" s="4">
        <f>SUM(B42:B44)</f>
        <v>0</v>
      </c>
      <c r="C41" s="4">
        <f>SUM(C42:C44)</f>
        <v>0</v>
      </c>
      <c r="D41" s="4">
        <f>SUM(D42:D44)</f>
        <v>0</v>
      </c>
      <c r="E41" s="4">
        <f>SUM(E42:E44)</f>
        <v>0</v>
      </c>
      <c r="F41" s="4">
        <f>SUM(F42:F44)</f>
        <v>0</v>
      </c>
    </row>
    <row r="42" spans="1:8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>
      <c r="A45" s="11" t="s">
        <v>150</v>
      </c>
      <c r="B45" s="54"/>
      <c r="C45" s="54"/>
      <c r="D45" s="54"/>
      <c r="E45" s="54"/>
      <c r="F45" s="54"/>
    </row>
    <row r="49" spans="1:4" ht="15.6">
      <c r="A49" s="160" t="s">
        <v>602</v>
      </c>
    </row>
    <row r="53" spans="1:4">
      <c r="A53" s="161" t="s">
        <v>603</v>
      </c>
      <c r="B53" s="162"/>
      <c r="C53" s="162"/>
      <c r="D53" s="161" t="s">
        <v>604</v>
      </c>
    </row>
    <row r="54" spans="1:4">
      <c r="A54" s="161" t="s">
        <v>605</v>
      </c>
      <c r="B54" s="162"/>
      <c r="C54" s="162"/>
      <c r="D54" s="161" t="s">
        <v>606</v>
      </c>
    </row>
    <row r="55" spans="1:4">
      <c r="A55" s="161" t="s">
        <v>607</v>
      </c>
      <c r="B55" s="162"/>
      <c r="C55" s="162"/>
      <c r="D55" s="161" t="s">
        <v>608</v>
      </c>
    </row>
    <row r="56" spans="1:4">
      <c r="A56" s="162"/>
      <c r="B56" s="162"/>
      <c r="C56" s="162"/>
      <c r="D56" s="162"/>
    </row>
    <row r="57" spans="1:4">
      <c r="A57" s="162"/>
      <c r="B57" s="162"/>
      <c r="C57" s="162"/>
      <c r="D57" s="16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32"/>
  <sheetViews>
    <sheetView showGridLines="0" zoomScale="75" zoomScaleNormal="75" workbookViewId="0">
      <selection activeCell="G26" sqref="G26"/>
    </sheetView>
  </sheetViews>
  <sheetFormatPr baseColWidth="10" defaultColWidth="11" defaultRowHeight="14.4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>
      <c r="A1" s="165" t="s">
        <v>162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>
      <c r="A4" s="113" t="s">
        <v>609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>SUM(H9:H12)</f>
        <v>0</v>
      </c>
      <c r="I8" s="4">
        <f>SUM(I9:I12)</f>
        <v>0</v>
      </c>
      <c r="J8" s="4">
        <f>SUM(J9:J12)</f>
        <v>0</v>
      </c>
      <c r="K8" s="4">
        <f>SUM(K9:K12)</f>
        <v>0</v>
      </c>
    </row>
    <row r="9" spans="1:11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>SUM(H15:H18)</f>
        <v>0</v>
      </c>
      <c r="I14" s="4">
        <f>SUM(I15:I18)</f>
        <v>0</v>
      </c>
      <c r="J14" s="4">
        <f>SUM(J15:J18)</f>
        <v>0</v>
      </c>
      <c r="K14" s="4">
        <f>SUM(K15:K18)</f>
        <v>0</v>
      </c>
    </row>
    <row r="15" spans="1:11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>SUM(H8,H14)</f>
        <v>0</v>
      </c>
      <c r="I20" s="4">
        <f>SUM(I8,I14)</f>
        <v>0</v>
      </c>
      <c r="J20" s="4">
        <f>SUM(J8,J14)</f>
        <v>0</v>
      </c>
      <c r="K20" s="4">
        <f>SUM(K8,K14)</f>
        <v>0</v>
      </c>
    </row>
    <row r="21" spans="1:11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4" spans="1:11" ht="15.6">
      <c r="A24" s="160" t="s">
        <v>602</v>
      </c>
    </row>
    <row r="28" spans="1:11">
      <c r="A28" s="161" t="s">
        <v>603</v>
      </c>
      <c r="B28" s="162"/>
      <c r="C28" s="162"/>
      <c r="D28" s="161" t="s">
        <v>604</v>
      </c>
    </row>
    <row r="29" spans="1:11">
      <c r="A29" s="161" t="s">
        <v>605</v>
      </c>
      <c r="B29" s="162"/>
      <c r="C29" s="162"/>
      <c r="D29" s="161" t="s">
        <v>606</v>
      </c>
    </row>
    <row r="30" spans="1:11">
      <c r="A30" s="161" t="s">
        <v>607</v>
      </c>
      <c r="B30" s="162"/>
      <c r="C30" s="162"/>
      <c r="D30" s="161" t="s">
        <v>608</v>
      </c>
    </row>
    <row r="31" spans="1:11">
      <c r="A31" s="162"/>
      <c r="B31" s="162"/>
      <c r="C31" s="162"/>
      <c r="D31" s="162"/>
    </row>
    <row r="32" spans="1:11">
      <c r="A32" s="162"/>
      <c r="B32" s="162"/>
      <c r="C32" s="162"/>
      <c r="D32" s="162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87"/>
  <sheetViews>
    <sheetView showGridLines="0" zoomScale="75" zoomScaleNormal="75" workbookViewId="0">
      <selection activeCell="C59" sqref="C59"/>
    </sheetView>
  </sheetViews>
  <sheetFormatPr baseColWidth="10" defaultColWidth="11" defaultRowHeight="14.4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>
      <c r="A1" s="165" t="s">
        <v>183</v>
      </c>
      <c r="B1" s="166"/>
      <c r="C1" s="166"/>
      <c r="D1" s="167"/>
    </row>
    <row r="2" spans="1:4">
      <c r="A2" s="110" t="str">
        <f>'Formato 1'!A2</f>
        <v>Instituto Salmantino para las Personas con Discapacidad</v>
      </c>
      <c r="B2" s="111"/>
      <c r="C2" s="111"/>
      <c r="D2" s="112"/>
    </row>
    <row r="3" spans="1:4">
      <c r="A3" s="113" t="s">
        <v>184</v>
      </c>
      <c r="B3" s="114"/>
      <c r="C3" s="114"/>
      <c r="D3" s="115"/>
    </row>
    <row r="4" spans="1:4">
      <c r="A4" s="113" t="str">
        <f>'Formato 3'!A4</f>
        <v>Del 1 de Enero al 31 de Diciembre 2024 (b)</v>
      </c>
      <c r="B4" s="114"/>
      <c r="C4" s="114"/>
      <c r="D4" s="115"/>
    </row>
    <row r="5" spans="1:4">
      <c r="A5" s="116" t="s">
        <v>2</v>
      </c>
      <c r="B5" s="117"/>
      <c r="C5" s="117"/>
      <c r="D5" s="118"/>
    </row>
    <row r="6" spans="1:4" ht="15" customHeight="1"/>
    <row r="7" spans="1:4" ht="28.8">
      <c r="A7" s="13" t="s">
        <v>4</v>
      </c>
      <c r="B7" s="7" t="s">
        <v>185</v>
      </c>
      <c r="C7" s="7" t="s">
        <v>186</v>
      </c>
      <c r="D7" s="7" t="s">
        <v>187</v>
      </c>
    </row>
    <row r="8" spans="1:4">
      <c r="A8" s="3" t="s">
        <v>188</v>
      </c>
      <c r="B8" s="14">
        <f>SUM(B9:B11)</f>
        <v>5645810.6699999999</v>
      </c>
      <c r="C8" s="14">
        <f>SUM(C9:C11)</f>
        <v>6261071.8799999999</v>
      </c>
      <c r="D8" s="14">
        <f>SUM(D9:D11)</f>
        <v>6261071.8799999999</v>
      </c>
    </row>
    <row r="9" spans="1:4">
      <c r="A9" s="58" t="s">
        <v>189</v>
      </c>
      <c r="B9" s="94">
        <v>5645810.6699999999</v>
      </c>
      <c r="C9" s="94">
        <v>6261071.8799999999</v>
      </c>
      <c r="D9" s="94">
        <v>6261071.8799999999</v>
      </c>
    </row>
    <row r="10" spans="1:4">
      <c r="A10" s="58" t="s">
        <v>190</v>
      </c>
      <c r="B10" s="94">
        <v>0</v>
      </c>
      <c r="C10" s="94">
        <v>0</v>
      </c>
      <c r="D10" s="94">
        <v>0</v>
      </c>
    </row>
    <row r="11" spans="1:4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>
      <c r="A12" s="46"/>
      <c r="B12" s="91"/>
      <c r="C12" s="91"/>
      <c r="D12" s="91"/>
    </row>
    <row r="13" spans="1:4">
      <c r="A13" s="3" t="s">
        <v>192</v>
      </c>
      <c r="B13" s="14">
        <f>B14+B15</f>
        <v>5645810.6699999999</v>
      </c>
      <c r="C13" s="14">
        <f>C14+C15</f>
        <v>5805644.4500000002</v>
      </c>
      <c r="D13" s="14">
        <f>D14+D15</f>
        <v>5786754.4500000002</v>
      </c>
    </row>
    <row r="14" spans="1:4">
      <c r="A14" s="58" t="s">
        <v>193</v>
      </c>
      <c r="B14" s="94">
        <v>5645810.6699999999</v>
      </c>
      <c r="C14" s="94">
        <v>5805644.4500000002</v>
      </c>
      <c r="D14" s="94">
        <v>5786754.4500000002</v>
      </c>
    </row>
    <row r="15" spans="1:4">
      <c r="A15" s="58" t="s">
        <v>194</v>
      </c>
      <c r="B15" s="94">
        <v>0</v>
      </c>
      <c r="C15" s="94">
        <v>0</v>
      </c>
      <c r="D15" s="94">
        <v>0</v>
      </c>
    </row>
    <row r="16" spans="1:4">
      <c r="A16" s="46"/>
      <c r="B16" s="91"/>
      <c r="C16" s="91"/>
      <c r="D16" s="91"/>
    </row>
    <row r="17" spans="1:4">
      <c r="A17" s="3" t="s">
        <v>195</v>
      </c>
      <c r="B17" s="15">
        <v>0</v>
      </c>
      <c r="C17" s="14">
        <f>C18+C19</f>
        <v>833245.41</v>
      </c>
      <c r="D17" s="14">
        <f>D18+D19</f>
        <v>833245.41</v>
      </c>
    </row>
    <row r="18" spans="1:4">
      <c r="A18" s="58" t="s">
        <v>196</v>
      </c>
      <c r="B18" s="16"/>
      <c r="C18" s="47">
        <v>833245.41</v>
      </c>
      <c r="D18" s="47">
        <v>833245.41</v>
      </c>
    </row>
    <row r="19" spans="1:4">
      <c r="A19" s="58" t="s">
        <v>197</v>
      </c>
      <c r="B19" s="16">
        <v>0</v>
      </c>
      <c r="C19" s="47">
        <v>0</v>
      </c>
      <c r="D19" s="47">
        <v>0</v>
      </c>
    </row>
    <row r="20" spans="1:4">
      <c r="A20" s="46"/>
      <c r="B20" s="91"/>
      <c r="C20" s="91"/>
      <c r="D20" s="91"/>
    </row>
    <row r="21" spans="1:4">
      <c r="A21" s="3" t="s">
        <v>198</v>
      </c>
      <c r="B21" s="14">
        <f>B8-B13+B17</f>
        <v>0</v>
      </c>
      <c r="C21" s="14">
        <f>C8-C13+C17</f>
        <v>1288672.8399999999</v>
      </c>
      <c r="D21" s="14">
        <f>D8-D13+D17</f>
        <v>1307562.8399999999</v>
      </c>
    </row>
    <row r="22" spans="1:4">
      <c r="A22" s="3"/>
      <c r="B22" s="91"/>
      <c r="C22" s="91"/>
      <c r="D22" s="91"/>
    </row>
    <row r="23" spans="1:4">
      <c r="A23" s="3" t="s">
        <v>199</v>
      </c>
      <c r="B23" s="14">
        <f>B21-B11</f>
        <v>0</v>
      </c>
      <c r="C23" s="14">
        <f>C21-C11</f>
        <v>1288672.8399999999</v>
      </c>
      <c r="D23" s="14">
        <f>D21-D11</f>
        <v>1307562.8399999999</v>
      </c>
    </row>
    <row r="24" spans="1:4">
      <c r="A24" s="3"/>
      <c r="B24" s="17"/>
      <c r="C24" s="17"/>
      <c r="D24" s="17"/>
    </row>
    <row r="25" spans="1:4">
      <c r="A25" s="18" t="s">
        <v>200</v>
      </c>
      <c r="B25" s="14">
        <f>B23-B17</f>
        <v>0</v>
      </c>
      <c r="C25" s="14">
        <f>C23-C17</f>
        <v>455427.42999999982</v>
      </c>
      <c r="D25" s="14">
        <f>D23-D17</f>
        <v>474317.42999999982</v>
      </c>
    </row>
    <row r="26" spans="1:4">
      <c r="A26" s="19"/>
      <c r="B26" s="82"/>
      <c r="C26" s="82"/>
      <c r="D26" s="82"/>
    </row>
    <row r="27" spans="1:4">
      <c r="A27" s="61"/>
    </row>
    <row r="28" spans="1: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>
      <c r="A30" s="58" t="s">
        <v>205</v>
      </c>
      <c r="B30" s="47">
        <v>0</v>
      </c>
      <c r="C30" s="47">
        <v>0</v>
      </c>
      <c r="D30" s="47">
        <v>0</v>
      </c>
    </row>
    <row r="31" spans="1:4">
      <c r="A31" s="58" t="s">
        <v>206</v>
      </c>
      <c r="B31" s="47">
        <v>0</v>
      </c>
      <c r="C31" s="47">
        <v>0</v>
      </c>
      <c r="D31" s="47">
        <v>0</v>
      </c>
    </row>
    <row r="32" spans="1:4">
      <c r="A32" s="45"/>
      <c r="B32" s="49"/>
      <c r="C32" s="49"/>
      <c r="D32" s="49"/>
    </row>
    <row r="33" spans="1:4" ht="14.4" customHeight="1">
      <c r="A33" s="3" t="s">
        <v>207</v>
      </c>
      <c r="B33" s="4">
        <f>B25+B29</f>
        <v>0</v>
      </c>
      <c r="C33" s="4">
        <f>C25+C29</f>
        <v>455427.42999999982</v>
      </c>
      <c r="D33" s="4">
        <f>D25+D29</f>
        <v>474317.42999999982</v>
      </c>
    </row>
    <row r="34" spans="1:4" ht="14.4" customHeight="1">
      <c r="A34" s="55"/>
      <c r="B34" s="56"/>
      <c r="C34" s="56"/>
      <c r="D34" s="56"/>
    </row>
    <row r="35" spans="1:4" ht="14.4" customHeight="1">
      <c r="A35" s="61"/>
    </row>
    <row r="36" spans="1:4" ht="14.4" customHeight="1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>
      <c r="A38" s="58" t="s">
        <v>210</v>
      </c>
      <c r="B38" s="47">
        <v>0</v>
      </c>
      <c r="C38" s="47">
        <v>0</v>
      </c>
      <c r="D38" s="47">
        <v>0</v>
      </c>
    </row>
    <row r="39" spans="1:4">
      <c r="A39" s="58" t="s">
        <v>211</v>
      </c>
      <c r="B39" s="47">
        <v>0</v>
      </c>
      <c r="C39" s="47">
        <v>0</v>
      </c>
      <c r="D39" s="47">
        <v>0</v>
      </c>
    </row>
    <row r="40" spans="1: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>
      <c r="A41" s="58" t="s">
        <v>213</v>
      </c>
      <c r="B41" s="47">
        <v>0</v>
      </c>
      <c r="C41" s="47">
        <v>0</v>
      </c>
      <c r="D41" s="47">
        <v>0</v>
      </c>
    </row>
    <row r="42" spans="1:4">
      <c r="A42" s="58" t="s">
        <v>214</v>
      </c>
      <c r="B42" s="47">
        <v>0</v>
      </c>
      <c r="C42" s="47">
        <v>0</v>
      </c>
      <c r="D42" s="47">
        <v>0</v>
      </c>
    </row>
    <row r="43" spans="1:4">
      <c r="A43" s="45"/>
      <c r="B43" s="49"/>
      <c r="C43" s="49"/>
      <c r="D43" s="49"/>
    </row>
    <row r="44" spans="1: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>
      <c r="A45" s="20"/>
      <c r="B45" s="56"/>
      <c r="C45" s="56"/>
      <c r="D45" s="56"/>
    </row>
    <row r="47" spans="1:4" ht="28.8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>
      <c r="A48" s="95" t="s">
        <v>216</v>
      </c>
      <c r="B48" s="96">
        <f>B9</f>
        <v>5645810.6699999999</v>
      </c>
      <c r="C48" s="96">
        <f>C9</f>
        <v>6261071.8799999999</v>
      </c>
      <c r="D48" s="96">
        <f>D9</f>
        <v>6261071.8799999999</v>
      </c>
    </row>
    <row r="49" spans="1: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>
      <c r="A50" s="97" t="s">
        <v>210</v>
      </c>
      <c r="B50" s="47">
        <v>0</v>
      </c>
      <c r="C50" s="47">
        <v>0</v>
      </c>
      <c r="D50" s="47">
        <v>0</v>
      </c>
    </row>
    <row r="51" spans="1:4">
      <c r="A51" s="97" t="s">
        <v>213</v>
      </c>
      <c r="B51" s="47">
        <v>0</v>
      </c>
      <c r="C51" s="47">
        <v>0</v>
      </c>
      <c r="D51" s="47">
        <v>0</v>
      </c>
    </row>
    <row r="52" spans="1:4">
      <c r="A52" s="45"/>
      <c r="B52" s="49"/>
      <c r="C52" s="49"/>
      <c r="D52" s="49"/>
    </row>
    <row r="53" spans="1:4">
      <c r="A53" s="58" t="s">
        <v>193</v>
      </c>
      <c r="B53" s="47">
        <f>B14</f>
        <v>5645810.6699999999</v>
      </c>
      <c r="C53" s="47">
        <f>C14</f>
        <v>5805644.4500000002</v>
      </c>
      <c r="D53" s="47">
        <f>D14</f>
        <v>5786754.4500000002</v>
      </c>
    </row>
    <row r="54" spans="1:4">
      <c r="A54" s="45"/>
      <c r="B54" s="49"/>
      <c r="C54" s="49"/>
      <c r="D54" s="49"/>
    </row>
    <row r="55" spans="1:4">
      <c r="A55" s="58" t="s">
        <v>196</v>
      </c>
      <c r="B55" s="22">
        <v>0</v>
      </c>
      <c r="C55" s="47">
        <f>C18</f>
        <v>833245.41</v>
      </c>
      <c r="D55" s="47">
        <f>D18</f>
        <v>833245.41</v>
      </c>
    </row>
    <row r="56" spans="1:4">
      <c r="A56" s="45"/>
      <c r="B56" s="49"/>
      <c r="C56" s="49"/>
      <c r="D56" s="49"/>
    </row>
    <row r="57" spans="1:4">
      <c r="A57" s="18" t="s">
        <v>218</v>
      </c>
      <c r="B57" s="4">
        <f>B48+B49-B53+B55</f>
        <v>0</v>
      </c>
      <c r="C57" s="4">
        <f>C48+C49-C53+C55</f>
        <v>1288672.8399999999</v>
      </c>
      <c r="D57" s="4">
        <f>D48+D49-D53+D55</f>
        <v>1307562.8399999999</v>
      </c>
    </row>
    <row r="58" spans="1:4">
      <c r="A58" s="23"/>
      <c r="B58" s="24"/>
      <c r="C58" s="24"/>
      <c r="D58" s="24"/>
    </row>
    <row r="59" spans="1:4">
      <c r="A59" s="18" t="s">
        <v>219</v>
      </c>
      <c r="B59" s="4">
        <f>B57-B49</f>
        <v>0</v>
      </c>
      <c r="C59" s="4">
        <f>C57-C49</f>
        <v>1288672.8399999999</v>
      </c>
      <c r="D59" s="4">
        <f>D57-D49</f>
        <v>1307562.8399999999</v>
      </c>
    </row>
    <row r="60" spans="1:4">
      <c r="A60" s="55"/>
      <c r="B60" s="56"/>
      <c r="C60" s="56"/>
      <c r="D60" s="56"/>
    </row>
    <row r="62" spans="1:4" ht="28.8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>
      <c r="A65" s="97" t="s">
        <v>211</v>
      </c>
      <c r="B65" s="94">
        <v>0</v>
      </c>
      <c r="C65" s="94">
        <v>0</v>
      </c>
      <c r="D65" s="94">
        <v>0</v>
      </c>
    </row>
    <row r="66" spans="1:4">
      <c r="A66" s="97" t="s">
        <v>214</v>
      </c>
      <c r="B66" s="94">
        <v>0</v>
      </c>
      <c r="C66" s="94">
        <v>0</v>
      </c>
      <c r="D66" s="94">
        <v>0</v>
      </c>
    </row>
    <row r="67" spans="1:4">
      <c r="A67" s="45"/>
      <c r="B67" s="91"/>
      <c r="C67" s="91"/>
      <c r="D67" s="91"/>
    </row>
    <row r="68" spans="1:4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>
      <c r="A69" s="45"/>
      <c r="B69" s="91"/>
      <c r="C69" s="91"/>
      <c r="D69" s="91"/>
    </row>
    <row r="70" spans="1:4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>
      <c r="A71" s="45"/>
      <c r="B71" s="91"/>
      <c r="C71" s="91"/>
      <c r="D71" s="91"/>
    </row>
    <row r="72" spans="1: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>
      <c r="A73" s="45"/>
      <c r="B73" s="91"/>
      <c r="C73" s="91"/>
      <c r="D73" s="91"/>
    </row>
    <row r="74" spans="1: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>
      <c r="A75" s="55"/>
      <c r="B75" s="82"/>
      <c r="C75" s="82"/>
      <c r="D75" s="82"/>
    </row>
    <row r="79" spans="1:4" ht="15.6">
      <c r="A79" s="160" t="s">
        <v>602</v>
      </c>
    </row>
    <row r="83" spans="1:4">
      <c r="A83" s="161" t="s">
        <v>603</v>
      </c>
      <c r="B83" s="162"/>
      <c r="C83" s="162"/>
      <c r="D83" s="161" t="s">
        <v>604</v>
      </c>
    </row>
    <row r="84" spans="1:4">
      <c r="A84" s="161" t="s">
        <v>605</v>
      </c>
      <c r="B84" s="162"/>
      <c r="C84" s="162"/>
      <c r="D84" s="161" t="s">
        <v>606</v>
      </c>
    </row>
    <row r="85" spans="1:4">
      <c r="A85" s="161" t="s">
        <v>607</v>
      </c>
      <c r="B85" s="162"/>
      <c r="C85" s="162"/>
      <c r="D85" s="161" t="s">
        <v>608</v>
      </c>
    </row>
    <row r="86" spans="1:4">
      <c r="A86" s="162"/>
      <c r="B86" s="162"/>
      <c r="C86" s="162"/>
      <c r="D86" s="162"/>
    </row>
    <row r="87" spans="1:4">
      <c r="A87" s="162"/>
      <c r="B87" s="162"/>
      <c r="C87" s="162"/>
      <c r="D87" s="16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4 B25 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6"/>
  <sheetViews>
    <sheetView showGridLines="0" zoomScale="75" zoomScaleNormal="75" workbookViewId="0">
      <selection activeCell="C22" sqref="C22"/>
    </sheetView>
  </sheetViews>
  <sheetFormatPr baseColWidth="10" defaultColWidth="11" defaultRowHeight="14.4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>
      <c r="A1" s="165" t="s">
        <v>224</v>
      </c>
      <c r="B1" s="166"/>
      <c r="C1" s="166"/>
      <c r="D1" s="166"/>
      <c r="E1" s="166"/>
      <c r="F1" s="166"/>
      <c r="G1" s="167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225</v>
      </c>
      <c r="B3" s="114"/>
      <c r="C3" s="114"/>
      <c r="D3" s="114"/>
      <c r="E3" s="114"/>
      <c r="F3" s="114"/>
      <c r="G3" s="115"/>
    </row>
    <row r="4" spans="1:7">
      <c r="A4" s="113" t="str">
        <f>'Formato 3'!A4</f>
        <v>Del 1 de Enero al 31 de Diciembre 2024 (b)</v>
      </c>
      <c r="B4" s="114"/>
      <c r="C4" s="114"/>
      <c r="D4" s="114"/>
      <c r="E4" s="114"/>
      <c r="F4" s="114"/>
      <c r="G4" s="115"/>
    </row>
    <row r="5" spans="1:7">
      <c r="A5" s="116" t="s">
        <v>2</v>
      </c>
      <c r="B5" s="117"/>
      <c r="C5" s="117"/>
      <c r="D5" s="117"/>
      <c r="E5" s="117"/>
      <c r="F5" s="117"/>
      <c r="G5" s="118"/>
    </row>
    <row r="6" spans="1:7">
      <c r="A6" s="169" t="s">
        <v>226</v>
      </c>
      <c r="B6" s="171" t="s">
        <v>227</v>
      </c>
      <c r="C6" s="171"/>
      <c r="D6" s="171"/>
      <c r="E6" s="171"/>
      <c r="F6" s="171"/>
      <c r="G6" s="171" t="s">
        <v>228</v>
      </c>
    </row>
    <row r="7" spans="1:7" ht="28.8">
      <c r="A7" s="17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71"/>
    </row>
    <row r="8" spans="1:7">
      <c r="A8" s="26" t="s">
        <v>233</v>
      </c>
      <c r="B8" s="91"/>
      <c r="C8" s="91"/>
      <c r="D8" s="91"/>
      <c r="E8" s="91"/>
      <c r="F8" s="91"/>
      <c r="G8" s="91"/>
    </row>
    <row r="9" spans="1:7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 t="shared" ref="G9:G15" si="0">F9-B9</f>
        <v>0</v>
      </c>
    </row>
    <row r="10" spans="1:7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 t="shared" si="0"/>
        <v>0</v>
      </c>
    </row>
    <row r="11" spans="1:7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si="0"/>
        <v>0</v>
      </c>
    </row>
    <row r="12" spans="1:7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>
      <c r="A13" s="58" t="s">
        <v>238</v>
      </c>
      <c r="B13" s="47">
        <v>0</v>
      </c>
      <c r="C13" s="47">
        <v>0</v>
      </c>
      <c r="D13" s="47">
        <v>0</v>
      </c>
      <c r="E13" s="47">
        <v>328.71</v>
      </c>
      <c r="F13" s="47">
        <v>328.71</v>
      </c>
      <c r="G13" s="47">
        <f t="shared" si="0"/>
        <v>328.71</v>
      </c>
    </row>
    <row r="14" spans="1:7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>
      <c r="A15" s="58" t="s">
        <v>240</v>
      </c>
      <c r="B15" s="47">
        <v>760902.5</v>
      </c>
      <c r="C15" s="47">
        <v>760902.5</v>
      </c>
      <c r="D15" s="47">
        <v>760902.5</v>
      </c>
      <c r="E15" s="47">
        <v>1375835</v>
      </c>
      <c r="F15" s="47">
        <v>1375835</v>
      </c>
      <c r="G15" s="47">
        <f t="shared" si="0"/>
        <v>614932.5</v>
      </c>
    </row>
    <row r="16" spans="1:7">
      <c r="A16" s="92" t="s">
        <v>241</v>
      </c>
      <c r="B16" s="47">
        <f t="shared" ref="B16" si="1">SUM(B17:B27)</f>
        <v>0</v>
      </c>
      <c r="C16" s="47">
        <f t="shared" ref="C16" si="2">SUM(C17:C27)</f>
        <v>0</v>
      </c>
      <c r="D16" s="47">
        <f t="shared" ref="D16:G16" si="3">SUM(D17:D27)</f>
        <v>0</v>
      </c>
      <c r="E16" s="47">
        <f t="shared" si="3"/>
        <v>0</v>
      </c>
      <c r="F16" s="47">
        <f t="shared" si="3"/>
        <v>0</v>
      </c>
      <c r="G16" s="47">
        <f t="shared" si="3"/>
        <v>0</v>
      </c>
    </row>
    <row r="17" spans="1:7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4">F18-B18</f>
        <v>0</v>
      </c>
    </row>
    <row r="19" spans="1:7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4"/>
        <v>0</v>
      </c>
    </row>
    <row r="20" spans="1:7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4"/>
        <v>0</v>
      </c>
    </row>
    <row r="21" spans="1:7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4"/>
        <v>0</v>
      </c>
    </row>
    <row r="22" spans="1:7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4"/>
        <v>0</v>
      </c>
    </row>
    <row r="23" spans="1:7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4"/>
        <v>0</v>
      </c>
    </row>
    <row r="24" spans="1:7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4"/>
        <v>0</v>
      </c>
    </row>
    <row r="25" spans="1:7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4"/>
        <v>0</v>
      </c>
    </row>
    <row r="26" spans="1:7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4"/>
        <v>0</v>
      </c>
    </row>
    <row r="27" spans="1:7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4"/>
        <v>0</v>
      </c>
    </row>
    <row r="28" spans="1:7">
      <c r="A28" s="58" t="s">
        <v>253</v>
      </c>
      <c r="B28" s="47">
        <f t="shared" ref="B28" si="5">SUM(B29:B33)</f>
        <v>0</v>
      </c>
      <c r="C28" s="47">
        <f t="shared" ref="C28" si="6">SUM(C29:C33)</f>
        <v>0</v>
      </c>
      <c r="D28" s="47">
        <f t="shared" ref="D28:G28" si="7">SUM(D29:D33)</f>
        <v>0</v>
      </c>
      <c r="E28" s="47">
        <f t="shared" si="7"/>
        <v>0</v>
      </c>
      <c r="F28" s="47">
        <f t="shared" si="7"/>
        <v>0</v>
      </c>
      <c r="G28" s="47">
        <f t="shared" si="7"/>
        <v>0</v>
      </c>
    </row>
    <row r="29" spans="1:7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 t="shared" ref="G29:G34" si="8">F29-B29</f>
        <v>0</v>
      </c>
    </row>
    <row r="30" spans="1:7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si="8"/>
        <v>0</v>
      </c>
    </row>
    <row r="31" spans="1:7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8"/>
        <v>0</v>
      </c>
    </row>
    <row r="32" spans="1:7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8"/>
        <v>0</v>
      </c>
    </row>
    <row r="33" spans="1:7" ht="14.4" customHeight="1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8"/>
        <v>0</v>
      </c>
    </row>
    <row r="34" spans="1:7" ht="14.4" customHeight="1">
      <c r="A34" s="58" t="s">
        <v>259</v>
      </c>
      <c r="B34" s="47">
        <v>4884908.17</v>
      </c>
      <c r="C34" s="47">
        <v>4884908.17</v>
      </c>
      <c r="D34" s="47">
        <v>4884908.17</v>
      </c>
      <c r="E34" s="47">
        <v>4884908.17</v>
      </c>
      <c r="F34" s="47">
        <v>4884908.17</v>
      </c>
      <c r="G34" s="47">
        <f t="shared" si="8"/>
        <v>0</v>
      </c>
    </row>
    <row r="35" spans="1:7" ht="14.4" customHeight="1">
      <c r="A35" s="58" t="s">
        <v>260</v>
      </c>
      <c r="B35" s="47">
        <f t="shared" ref="B35" si="9">B36</f>
        <v>0</v>
      </c>
      <c r="C35" s="47">
        <f t="shared" ref="C35" si="10">C36</f>
        <v>0</v>
      </c>
      <c r="D35" s="47">
        <f t="shared" ref="D35:G35" si="11">D36</f>
        <v>0</v>
      </c>
      <c r="E35" s="47">
        <f t="shared" si="11"/>
        <v>0</v>
      </c>
      <c r="F35" s="47">
        <f t="shared" si="11"/>
        <v>0</v>
      </c>
      <c r="G35" s="47">
        <f t="shared" si="11"/>
        <v>0</v>
      </c>
    </row>
    <row r="36" spans="1:7" ht="14.4" customHeight="1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>
      <c r="A37" s="58" t="s">
        <v>262</v>
      </c>
      <c r="B37" s="47">
        <f t="shared" ref="B37" si="12">B38+B39</f>
        <v>0</v>
      </c>
      <c r="C37" s="47">
        <f t="shared" ref="C37" si="13">C38+C39</f>
        <v>0</v>
      </c>
      <c r="D37" s="47">
        <f t="shared" ref="D37:G37" si="14">D38+D39</f>
        <v>0</v>
      </c>
      <c r="E37" s="47">
        <f t="shared" si="14"/>
        <v>0</v>
      </c>
      <c r="F37" s="47">
        <f t="shared" si="14"/>
        <v>0</v>
      </c>
      <c r="G37" s="47">
        <f t="shared" si="14"/>
        <v>0</v>
      </c>
    </row>
    <row r="38" spans="1:7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>
      <c r="A40" s="45"/>
      <c r="B40" s="47"/>
      <c r="C40" s="47"/>
      <c r="D40" s="47"/>
      <c r="E40" s="47"/>
      <c r="F40" s="47"/>
      <c r="G40" s="47"/>
    </row>
    <row r="41" spans="1:7">
      <c r="A41" s="3" t="s">
        <v>265</v>
      </c>
      <c r="B41" s="4">
        <f t="shared" ref="B41" si="15">SUM(B9,B10,B11,B12,B13,B14,B15,B16,B28,B34,B35,B37)</f>
        <v>5645810.6699999999</v>
      </c>
      <c r="C41" s="4">
        <f t="shared" ref="C41" si="16">SUM(C9,C10,C11,C12,C13,C14,C15,C16,C28,C34,C35,C37)</f>
        <v>5645810.6699999999</v>
      </c>
      <c r="D41" s="4">
        <f t="shared" ref="D41:G41" si="17">SUM(D9,D10,D11,D12,D13,D14,D15,D16,D28,D34,D35,D37)</f>
        <v>5645810.6699999999</v>
      </c>
      <c r="E41" s="4">
        <f t="shared" si="17"/>
        <v>6261071.8799999999</v>
      </c>
      <c r="F41" s="4">
        <f t="shared" si="17"/>
        <v>6261071.8799999999</v>
      </c>
      <c r="G41" s="4">
        <f t="shared" si="17"/>
        <v>615261.21</v>
      </c>
    </row>
    <row r="42" spans="1:7">
      <c r="A42" s="3" t="s">
        <v>266</v>
      </c>
      <c r="B42" s="93"/>
      <c r="C42" s="93"/>
      <c r="D42" s="93"/>
      <c r="E42" s="93"/>
      <c r="F42" s="93"/>
      <c r="G42" s="4">
        <f>IF(G41&gt;0,G41,0)</f>
        <v>615261.21</v>
      </c>
    </row>
    <row r="43" spans="1:7">
      <c r="A43" s="45"/>
      <c r="B43" s="49"/>
      <c r="C43" s="49"/>
      <c r="D43" s="49"/>
      <c r="E43" s="49"/>
      <c r="F43" s="49"/>
      <c r="G43" s="49"/>
    </row>
    <row r="44" spans="1:7">
      <c r="A44" s="3" t="s">
        <v>267</v>
      </c>
      <c r="B44" s="49"/>
      <c r="C44" s="49"/>
      <c r="D44" s="49"/>
      <c r="E44" s="49"/>
      <c r="F44" s="49"/>
      <c r="G44" s="49"/>
    </row>
    <row r="45" spans="1:7">
      <c r="A45" s="58" t="s">
        <v>268</v>
      </c>
      <c r="B45" s="47">
        <f t="shared" ref="B45" si="18">SUM(B46:B53)</f>
        <v>0</v>
      </c>
      <c r="C45" s="47">
        <f t="shared" ref="C45" si="19">SUM(C46:C53)</f>
        <v>0</v>
      </c>
      <c r="D45" s="47">
        <f t="shared" ref="D45:G45" si="20">SUM(D46:D53)</f>
        <v>0</v>
      </c>
      <c r="E45" s="47">
        <f t="shared" si="20"/>
        <v>0</v>
      </c>
      <c r="F45" s="47">
        <f t="shared" si="20"/>
        <v>0</v>
      </c>
      <c r="G45" s="47">
        <f t="shared" si="20"/>
        <v>0</v>
      </c>
    </row>
    <row r="46" spans="1:7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21">F47-B47</f>
        <v>0</v>
      </c>
    </row>
    <row r="48" spans="1:7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21"/>
        <v>0</v>
      </c>
    </row>
    <row r="49" spans="1:7" ht="28.8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21"/>
        <v>0</v>
      </c>
    </row>
    <row r="50" spans="1:7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21"/>
        <v>0</v>
      </c>
    </row>
    <row r="51" spans="1:7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21"/>
        <v>0</v>
      </c>
    </row>
    <row r="52" spans="1:7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21"/>
        <v>0</v>
      </c>
    </row>
    <row r="53" spans="1:7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>
      <c r="A54" s="58" t="s">
        <v>277</v>
      </c>
      <c r="B54" s="47">
        <f t="shared" ref="B54" si="22">SUM(B55:B58)</f>
        <v>0</v>
      </c>
      <c r="C54" s="47">
        <f t="shared" ref="C54" si="23">SUM(C55:C58)</f>
        <v>0</v>
      </c>
      <c r="D54" s="47">
        <f t="shared" ref="D54:G54" si="24">SUM(D55:D58)</f>
        <v>0</v>
      </c>
      <c r="E54" s="47">
        <f t="shared" si="24"/>
        <v>0</v>
      </c>
      <c r="F54" s="47">
        <f t="shared" si="24"/>
        <v>0</v>
      </c>
      <c r="G54" s="47">
        <f t="shared" si="24"/>
        <v>0</v>
      </c>
    </row>
    <row r="55" spans="1:7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>F56-B56</f>
        <v>0</v>
      </c>
    </row>
    <row r="57" spans="1:7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>F57-B57</f>
        <v>0</v>
      </c>
    </row>
    <row r="58" spans="1:7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>F58-B58</f>
        <v>0</v>
      </c>
    </row>
    <row r="59" spans="1:7">
      <c r="A59" s="58" t="s">
        <v>282</v>
      </c>
      <c r="B59" s="47">
        <f t="shared" ref="B59" si="25">SUM(B60:B61)</f>
        <v>0</v>
      </c>
      <c r="C59" s="47">
        <f t="shared" ref="C59" si="26">SUM(C60:C61)</f>
        <v>0</v>
      </c>
      <c r="D59" s="47">
        <f t="shared" ref="D59:G59" si="27">SUM(D60:D61)</f>
        <v>0</v>
      </c>
      <c r="E59" s="47">
        <f t="shared" si="27"/>
        <v>0</v>
      </c>
      <c r="F59" s="47">
        <f t="shared" si="27"/>
        <v>0</v>
      </c>
      <c r="G59" s="47">
        <f t="shared" si="27"/>
        <v>0</v>
      </c>
    </row>
    <row r="60" spans="1:7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>F61-B61</f>
        <v>0</v>
      </c>
    </row>
    <row r="62" spans="1:7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>F62-B62</f>
        <v>0</v>
      </c>
    </row>
    <row r="63" spans="1:7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>F63-B63</f>
        <v>0</v>
      </c>
    </row>
    <row r="64" spans="1:7">
      <c r="A64" s="45"/>
      <c r="B64" s="49"/>
      <c r="C64" s="49"/>
      <c r="D64" s="49"/>
      <c r="E64" s="49"/>
      <c r="F64" s="49"/>
      <c r="G64" s="49"/>
    </row>
    <row r="65" spans="1:7">
      <c r="A65" s="3" t="s">
        <v>287</v>
      </c>
      <c r="B65" s="4">
        <f t="shared" ref="B65" si="28">B45+B54+B59+B62+B63</f>
        <v>0</v>
      </c>
      <c r="C65" s="4">
        <f t="shared" ref="C65" si="29">C45+C54+C59+C62+C63</f>
        <v>0</v>
      </c>
      <c r="D65" s="4">
        <f t="shared" ref="D65:G65" si="30">D45+D54+D59+D62+D63</f>
        <v>0</v>
      </c>
      <c r="E65" s="4">
        <f t="shared" si="30"/>
        <v>0</v>
      </c>
      <c r="F65" s="4">
        <f t="shared" si="30"/>
        <v>0</v>
      </c>
      <c r="G65" s="4">
        <f t="shared" si="30"/>
        <v>0</v>
      </c>
    </row>
    <row r="66" spans="1:7">
      <c r="A66" s="45"/>
      <c r="B66" s="49"/>
      <c r="C66" s="49"/>
      <c r="D66" s="49"/>
      <c r="E66" s="49"/>
      <c r="F66" s="49"/>
      <c r="G66" s="49"/>
    </row>
    <row r="67" spans="1:7">
      <c r="A67" s="3" t="s">
        <v>288</v>
      </c>
      <c r="B67" s="4">
        <f t="shared" ref="B67" si="31">B68</f>
        <v>0</v>
      </c>
      <c r="C67" s="4">
        <f t="shared" ref="C67" si="32">C68</f>
        <v>0</v>
      </c>
      <c r="D67" s="4">
        <f t="shared" ref="D67:G67" si="33">D68</f>
        <v>0</v>
      </c>
      <c r="E67" s="4">
        <f t="shared" si="33"/>
        <v>0</v>
      </c>
      <c r="F67" s="4">
        <f t="shared" si="33"/>
        <v>0</v>
      </c>
      <c r="G67" s="4">
        <f t="shared" si="33"/>
        <v>0</v>
      </c>
    </row>
    <row r="68" spans="1:7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>
      <c r="A69" s="45"/>
      <c r="B69" s="49"/>
      <c r="C69" s="49"/>
      <c r="D69" s="49"/>
      <c r="E69" s="49"/>
      <c r="F69" s="49"/>
      <c r="G69" s="49"/>
    </row>
    <row r="70" spans="1:7">
      <c r="A70" s="3" t="s">
        <v>290</v>
      </c>
      <c r="B70" s="4">
        <f t="shared" ref="B70" si="34">B41+B65+B67</f>
        <v>5645810.6699999999</v>
      </c>
      <c r="C70" s="4">
        <f t="shared" ref="C70" si="35">C41+C65+C67</f>
        <v>5645810.6699999999</v>
      </c>
      <c r="D70" s="4">
        <f t="shared" ref="D70:G70" si="36">D41+D65+D67</f>
        <v>5645810.6699999999</v>
      </c>
      <c r="E70" s="4">
        <f t="shared" si="36"/>
        <v>6261071.8799999999</v>
      </c>
      <c r="F70" s="4">
        <f t="shared" si="36"/>
        <v>6261071.8799999999</v>
      </c>
      <c r="G70" s="4">
        <f t="shared" si="36"/>
        <v>615261.21</v>
      </c>
    </row>
    <row r="71" spans="1:7">
      <c r="A71" s="45"/>
      <c r="B71" s="49"/>
      <c r="C71" s="49"/>
      <c r="D71" s="49"/>
      <c r="E71" s="49"/>
      <c r="F71" s="49"/>
      <c r="G71" s="49"/>
    </row>
    <row r="72" spans="1:7">
      <c r="A72" s="3" t="s">
        <v>291</v>
      </c>
      <c r="B72" s="49"/>
      <c r="C72" s="49"/>
      <c r="D72" s="49"/>
      <c r="E72" s="49"/>
      <c r="F72" s="49"/>
      <c r="G72" s="49"/>
    </row>
    <row r="73" spans="1:7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>
      <c r="A75" s="18" t="s">
        <v>294</v>
      </c>
      <c r="B75" s="4">
        <f t="shared" ref="B75" si="37">B73+B74</f>
        <v>0</v>
      </c>
      <c r="C75" s="4">
        <f t="shared" ref="C75" si="38">C73+C74</f>
        <v>0</v>
      </c>
      <c r="D75" s="4">
        <f t="shared" ref="D75:G75" si="39">D73+D74</f>
        <v>0</v>
      </c>
      <c r="E75" s="4">
        <f t="shared" si="39"/>
        <v>0</v>
      </c>
      <c r="F75" s="4">
        <f t="shared" si="39"/>
        <v>0</v>
      </c>
      <c r="G75" s="4">
        <f t="shared" si="39"/>
        <v>0</v>
      </c>
    </row>
    <row r="76" spans="1:7">
      <c r="A76" s="55"/>
      <c r="B76" s="82"/>
      <c r="C76" s="82"/>
      <c r="D76" s="82"/>
      <c r="E76" s="82"/>
      <c r="F76" s="82"/>
      <c r="G76" s="82"/>
    </row>
    <row r="78" spans="1:7" ht="15.6">
      <c r="A78" s="160" t="s">
        <v>602</v>
      </c>
    </row>
    <row r="82" spans="1:4">
      <c r="A82" s="161" t="s">
        <v>603</v>
      </c>
      <c r="B82" s="162"/>
      <c r="C82" s="162"/>
      <c r="D82" s="161" t="s">
        <v>604</v>
      </c>
    </row>
    <row r="83" spans="1:4">
      <c r="A83" s="161" t="s">
        <v>605</v>
      </c>
      <c r="B83" s="162"/>
      <c r="C83" s="162"/>
      <c r="D83" s="161" t="s">
        <v>606</v>
      </c>
    </row>
    <row r="84" spans="1:4">
      <c r="A84" s="161" t="s">
        <v>607</v>
      </c>
      <c r="B84" s="162"/>
      <c r="C84" s="162"/>
      <c r="D84" s="161" t="s">
        <v>608</v>
      </c>
    </row>
    <row r="85" spans="1:4">
      <c r="A85" s="162"/>
      <c r="B85" s="162"/>
      <c r="C85" s="162"/>
      <c r="D85" s="162"/>
    </row>
    <row r="86" spans="1:4">
      <c r="A86" s="162"/>
      <c r="B86" s="162"/>
      <c r="C86" s="162"/>
      <c r="D86" s="16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D16:F27 D29:F33 D60:F75 G9:G15 G60:G76 G55:G58 G38:G53 D35:F58" unlockedFormula="1"/>
    <ignoredError sqref="D28:F28 D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70"/>
  <sheetViews>
    <sheetView showGridLines="0" zoomScale="75" zoomScaleNormal="75" workbookViewId="0">
      <selection activeCell="E10" sqref="E10"/>
    </sheetView>
  </sheetViews>
  <sheetFormatPr baseColWidth="10" defaultColWidth="11" defaultRowHeight="14.4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>
      <c r="A1" s="174" t="s">
        <v>295</v>
      </c>
      <c r="B1" s="166"/>
      <c r="C1" s="166"/>
      <c r="D1" s="166"/>
      <c r="E1" s="166"/>
      <c r="F1" s="166"/>
      <c r="G1" s="167"/>
    </row>
    <row r="2" spans="1:7">
      <c r="A2" s="125" t="str">
        <f>'Formato 1'!A2</f>
        <v>Instituto Salmantino para las Personas con Discapacidad</v>
      </c>
      <c r="B2" s="125"/>
      <c r="C2" s="125"/>
      <c r="D2" s="125"/>
      <c r="E2" s="125"/>
      <c r="F2" s="125"/>
      <c r="G2" s="125"/>
    </row>
    <row r="3" spans="1:7">
      <c r="A3" s="126" t="s">
        <v>296</v>
      </c>
      <c r="B3" s="126"/>
      <c r="C3" s="126"/>
      <c r="D3" s="126"/>
      <c r="E3" s="126"/>
      <c r="F3" s="126"/>
      <c r="G3" s="126"/>
    </row>
    <row r="4" spans="1:7">
      <c r="A4" s="126" t="s">
        <v>297</v>
      </c>
      <c r="B4" s="126"/>
      <c r="C4" s="126"/>
      <c r="D4" s="126"/>
      <c r="E4" s="126"/>
      <c r="F4" s="126"/>
      <c r="G4" s="126"/>
    </row>
    <row r="5" spans="1:7">
      <c r="A5" s="126" t="str">
        <f>'Formato 3'!A4</f>
        <v>Del 1 de Enero al 31 de Diciembre 2024 (b)</v>
      </c>
      <c r="B5" s="126"/>
      <c r="C5" s="126"/>
      <c r="D5" s="126"/>
      <c r="E5" s="126"/>
      <c r="F5" s="126"/>
      <c r="G5" s="126"/>
    </row>
    <row r="6" spans="1:7">
      <c r="A6" s="127" t="s">
        <v>2</v>
      </c>
      <c r="B6" s="127"/>
      <c r="C6" s="127"/>
      <c r="D6" s="127"/>
      <c r="E6" s="127"/>
      <c r="F6" s="127"/>
      <c r="G6" s="127"/>
    </row>
    <row r="7" spans="1:7">
      <c r="A7" s="172" t="s">
        <v>4</v>
      </c>
      <c r="B7" s="172" t="s">
        <v>298</v>
      </c>
      <c r="C7" s="172"/>
      <c r="D7" s="172"/>
      <c r="E7" s="172"/>
      <c r="F7" s="172"/>
      <c r="G7" s="173" t="s">
        <v>299</v>
      </c>
    </row>
    <row r="8" spans="1:7" ht="28.8">
      <c r="A8" s="17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72"/>
    </row>
    <row r="9" spans="1:7">
      <c r="A9" s="27" t="s">
        <v>304</v>
      </c>
      <c r="B9" s="83">
        <f t="shared" ref="B9:G9" si="0">SUM(B10,B18,B28,B38,B48,B58,B62,B71,B75)</f>
        <v>5645810.6699999999</v>
      </c>
      <c r="C9" s="83">
        <f t="shared" si="0"/>
        <v>838012.49</v>
      </c>
      <c r="D9" s="83">
        <f t="shared" si="0"/>
        <v>6483823.1600000001</v>
      </c>
      <c r="E9" s="83">
        <f t="shared" si="0"/>
        <v>5805644.4500000002</v>
      </c>
      <c r="F9" s="83">
        <f t="shared" si="0"/>
        <v>5786754.4500000002</v>
      </c>
      <c r="G9" s="83">
        <f t="shared" si="0"/>
        <v>678178.70999999973</v>
      </c>
    </row>
    <row r="10" spans="1:7">
      <c r="A10" s="84" t="s">
        <v>305</v>
      </c>
      <c r="B10" s="83">
        <f t="shared" ref="B10:G10" si="1">SUM(B11:B17)</f>
        <v>4770146.17</v>
      </c>
      <c r="C10" s="83">
        <f t="shared" si="1"/>
        <v>-1.4551915228366852E-11</v>
      </c>
      <c r="D10" s="83">
        <f t="shared" si="1"/>
        <v>4770146.17</v>
      </c>
      <c r="E10" s="83">
        <f t="shared" si="1"/>
        <v>4309448.05</v>
      </c>
      <c r="F10" s="83">
        <f t="shared" si="1"/>
        <v>4309448.05</v>
      </c>
      <c r="G10" s="83">
        <f t="shared" si="1"/>
        <v>460698.11999999976</v>
      </c>
    </row>
    <row r="11" spans="1:7">
      <c r="A11" s="85" t="s">
        <v>306</v>
      </c>
      <c r="B11" s="75">
        <v>3290665.26</v>
      </c>
      <c r="C11" s="75">
        <v>0</v>
      </c>
      <c r="D11" s="75">
        <v>3290665.26</v>
      </c>
      <c r="E11" s="75">
        <v>3188519.23</v>
      </c>
      <c r="F11" s="75">
        <v>3188519.23</v>
      </c>
      <c r="G11" s="75">
        <f>D11-E11</f>
        <v>102146.0299999998</v>
      </c>
    </row>
    <row r="12" spans="1:7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>
      <c r="A13" s="85" t="s">
        <v>308</v>
      </c>
      <c r="B13" s="75">
        <v>469350.11</v>
      </c>
      <c r="C13" s="75">
        <v>65210.27</v>
      </c>
      <c r="D13" s="75">
        <v>534560.38</v>
      </c>
      <c r="E13" s="75">
        <v>482843.56</v>
      </c>
      <c r="F13" s="75">
        <v>482843.56</v>
      </c>
      <c r="G13" s="75">
        <f t="shared" si="2"/>
        <v>51716.820000000007</v>
      </c>
    </row>
    <row r="14" spans="1:7">
      <c r="A14" s="85" t="s">
        <v>309</v>
      </c>
      <c r="B14" s="75">
        <v>263203.5</v>
      </c>
      <c r="C14" s="75">
        <v>-152791.97</v>
      </c>
      <c r="D14" s="75">
        <v>110411.53</v>
      </c>
      <c r="E14" s="75">
        <v>0</v>
      </c>
      <c r="F14" s="75">
        <v>0</v>
      </c>
      <c r="G14" s="75">
        <f t="shared" si="2"/>
        <v>110411.53</v>
      </c>
    </row>
    <row r="15" spans="1:7">
      <c r="A15" s="85" t="s">
        <v>310</v>
      </c>
      <c r="B15" s="75">
        <v>746927.3</v>
      </c>
      <c r="C15" s="75">
        <v>87581.7</v>
      </c>
      <c r="D15" s="75">
        <v>834509</v>
      </c>
      <c r="E15" s="75">
        <v>638085.26</v>
      </c>
      <c r="F15" s="75">
        <v>638085.26</v>
      </c>
      <c r="G15" s="75">
        <f t="shared" si="2"/>
        <v>196423.74</v>
      </c>
    </row>
    <row r="16" spans="1:7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>
      <c r="A18" s="84" t="s">
        <v>313</v>
      </c>
      <c r="B18" s="83">
        <f t="shared" ref="B18:G18" si="3">SUM(B19:B27)</f>
        <v>382702.5</v>
      </c>
      <c r="C18" s="83">
        <f t="shared" si="3"/>
        <v>97778</v>
      </c>
      <c r="D18" s="83">
        <f t="shared" si="3"/>
        <v>480480.5</v>
      </c>
      <c r="E18" s="83">
        <f t="shared" si="3"/>
        <v>397521.07</v>
      </c>
      <c r="F18" s="83">
        <f t="shared" si="3"/>
        <v>397521.07</v>
      </c>
      <c r="G18" s="83">
        <f t="shared" si="3"/>
        <v>82959.430000000008</v>
      </c>
    </row>
    <row r="19" spans="1:7">
      <c r="A19" s="85" t="s">
        <v>314</v>
      </c>
      <c r="B19" s="75">
        <v>101300</v>
      </c>
      <c r="C19" s="75">
        <v>42000</v>
      </c>
      <c r="D19" s="75">
        <v>143300</v>
      </c>
      <c r="E19" s="75">
        <v>127606.24</v>
      </c>
      <c r="F19" s="75">
        <v>127606.24</v>
      </c>
      <c r="G19" s="75">
        <f>D19-E19</f>
        <v>15693.759999999995</v>
      </c>
    </row>
    <row r="20" spans="1:7">
      <c r="A20" s="85" t="s">
        <v>315</v>
      </c>
      <c r="B20" s="75">
        <v>4000</v>
      </c>
      <c r="C20" s="75">
        <v>0</v>
      </c>
      <c r="D20" s="75">
        <v>4000</v>
      </c>
      <c r="E20" s="75">
        <v>3965</v>
      </c>
      <c r="F20" s="75">
        <v>3965</v>
      </c>
      <c r="G20" s="75">
        <f t="shared" ref="G20:G27" si="4">D20-E20</f>
        <v>35</v>
      </c>
    </row>
    <row r="21" spans="1:7">
      <c r="A21" s="85" t="s">
        <v>316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>
      <c r="A22" s="85" t="s">
        <v>317</v>
      </c>
      <c r="B22" s="75">
        <v>48000</v>
      </c>
      <c r="C22" s="75">
        <v>-6072</v>
      </c>
      <c r="D22" s="75">
        <v>41928</v>
      </c>
      <c r="E22" s="75">
        <v>39809.519999999997</v>
      </c>
      <c r="F22" s="75">
        <v>39809.519999999997</v>
      </c>
      <c r="G22" s="75">
        <f t="shared" si="4"/>
        <v>2118.4800000000032</v>
      </c>
    </row>
    <row r="23" spans="1:7">
      <c r="A23" s="85" t="s">
        <v>318</v>
      </c>
      <c r="B23" s="75">
        <v>32000</v>
      </c>
      <c r="C23" s="75">
        <v>0</v>
      </c>
      <c r="D23" s="75">
        <v>32000</v>
      </c>
      <c r="E23" s="75">
        <v>25735.16</v>
      </c>
      <c r="F23" s="75">
        <v>25735.16</v>
      </c>
      <c r="G23" s="75">
        <f t="shared" si="4"/>
        <v>6264.84</v>
      </c>
    </row>
    <row r="24" spans="1:7">
      <c r="A24" s="85" t="s">
        <v>319</v>
      </c>
      <c r="B24" s="75">
        <v>100000</v>
      </c>
      <c r="C24" s="75">
        <v>0</v>
      </c>
      <c r="D24" s="75">
        <v>100000</v>
      </c>
      <c r="E24" s="75">
        <v>86497.39</v>
      </c>
      <c r="F24" s="75">
        <v>86497.39</v>
      </c>
      <c r="G24" s="75">
        <f t="shared" si="4"/>
        <v>13502.61</v>
      </c>
    </row>
    <row r="25" spans="1:7">
      <c r="A25" s="85" t="s">
        <v>320</v>
      </c>
      <c r="B25" s="75">
        <v>47402.5</v>
      </c>
      <c r="C25" s="75">
        <v>24500</v>
      </c>
      <c r="D25" s="75">
        <v>71902.5</v>
      </c>
      <c r="E25" s="75">
        <v>42963.27</v>
      </c>
      <c r="F25" s="75">
        <v>42963.27</v>
      </c>
      <c r="G25" s="75">
        <f t="shared" si="4"/>
        <v>28939.230000000003</v>
      </c>
    </row>
    <row r="26" spans="1:7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>
      <c r="A27" s="85" t="s">
        <v>322</v>
      </c>
      <c r="B27" s="75">
        <v>50000</v>
      </c>
      <c r="C27" s="75">
        <v>37350</v>
      </c>
      <c r="D27" s="75">
        <v>87350</v>
      </c>
      <c r="E27" s="75">
        <v>70944.490000000005</v>
      </c>
      <c r="F27" s="75">
        <v>70944.490000000005</v>
      </c>
      <c r="G27" s="75">
        <f t="shared" si="4"/>
        <v>16405.509999999995</v>
      </c>
    </row>
    <row r="28" spans="1:7">
      <c r="A28" s="84" t="s">
        <v>323</v>
      </c>
      <c r="B28" s="83">
        <f t="shared" ref="B28:G28" si="5">SUM(B29:B37)</f>
        <v>492962</v>
      </c>
      <c r="C28" s="83">
        <f t="shared" si="5"/>
        <v>77000</v>
      </c>
      <c r="D28" s="83">
        <f t="shared" si="5"/>
        <v>569962</v>
      </c>
      <c r="E28" s="83">
        <f t="shared" si="5"/>
        <v>439413.91</v>
      </c>
      <c r="F28" s="83">
        <f t="shared" si="5"/>
        <v>420523.91</v>
      </c>
      <c r="G28" s="83">
        <f t="shared" si="5"/>
        <v>130548.09000000001</v>
      </c>
    </row>
    <row r="29" spans="1:7">
      <c r="A29" s="85" t="s">
        <v>324</v>
      </c>
      <c r="B29" s="75">
        <v>46500</v>
      </c>
      <c r="C29" s="75">
        <v>-7000</v>
      </c>
      <c r="D29" s="75">
        <v>39500</v>
      </c>
      <c r="E29" s="75">
        <v>8300</v>
      </c>
      <c r="F29" s="75">
        <v>8300</v>
      </c>
      <c r="G29" s="75">
        <f>D29-E29</f>
        <v>31200</v>
      </c>
    </row>
    <row r="30" spans="1:7">
      <c r="A30" s="85" t="s">
        <v>325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ref="G30:G37" si="6">D30-E30</f>
        <v>0</v>
      </c>
    </row>
    <row r="31" spans="1:7">
      <c r="A31" s="85" t="s">
        <v>326</v>
      </c>
      <c r="B31" s="75">
        <v>66000</v>
      </c>
      <c r="C31" s="75">
        <v>7000</v>
      </c>
      <c r="D31" s="75">
        <v>73000</v>
      </c>
      <c r="E31" s="75">
        <v>51741.52</v>
      </c>
      <c r="F31" s="75">
        <v>51741.52</v>
      </c>
      <c r="G31" s="75">
        <f t="shared" si="6"/>
        <v>21258.480000000003</v>
      </c>
    </row>
    <row r="32" spans="1:7">
      <c r="A32" s="85" t="s">
        <v>327</v>
      </c>
      <c r="B32" s="75">
        <v>66000</v>
      </c>
      <c r="C32" s="75">
        <v>2000</v>
      </c>
      <c r="D32" s="75">
        <v>68000</v>
      </c>
      <c r="E32" s="75">
        <v>29541.53</v>
      </c>
      <c r="F32" s="75">
        <v>29541.53</v>
      </c>
      <c r="G32" s="75">
        <f t="shared" si="6"/>
        <v>38458.47</v>
      </c>
    </row>
    <row r="33" spans="1:7" ht="14.4" customHeight="1">
      <c r="A33" s="85" t="s">
        <v>328</v>
      </c>
      <c r="B33" s="75">
        <v>88000</v>
      </c>
      <c r="C33" s="75">
        <v>75000</v>
      </c>
      <c r="D33" s="75">
        <v>163000</v>
      </c>
      <c r="E33" s="75">
        <v>148189.44</v>
      </c>
      <c r="F33" s="75">
        <v>148189.44</v>
      </c>
      <c r="G33" s="75">
        <f t="shared" si="6"/>
        <v>14810.559999999998</v>
      </c>
    </row>
    <row r="34" spans="1:7" ht="14.4" customHeight="1">
      <c r="A34" s="85" t="s">
        <v>329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f t="shared" si="6"/>
        <v>0</v>
      </c>
    </row>
    <row r="35" spans="1:7" ht="14.4" customHeight="1">
      <c r="A35" s="85" t="s">
        <v>330</v>
      </c>
      <c r="B35" s="75">
        <v>9500</v>
      </c>
      <c r="C35" s="75">
        <v>0</v>
      </c>
      <c r="D35" s="75">
        <v>9500</v>
      </c>
      <c r="E35" s="75">
        <v>300</v>
      </c>
      <c r="F35" s="75">
        <v>300</v>
      </c>
      <c r="G35" s="75">
        <f t="shared" si="6"/>
        <v>9200</v>
      </c>
    </row>
    <row r="36" spans="1:7" ht="14.4" customHeight="1">
      <c r="A36" s="85" t="s">
        <v>331</v>
      </c>
      <c r="B36" s="75">
        <v>102200</v>
      </c>
      <c r="C36" s="75">
        <v>0</v>
      </c>
      <c r="D36" s="75">
        <v>102200</v>
      </c>
      <c r="E36" s="75">
        <v>95840.42</v>
      </c>
      <c r="F36" s="75">
        <v>95840.42</v>
      </c>
      <c r="G36" s="75">
        <f t="shared" si="6"/>
        <v>6359.5800000000017</v>
      </c>
    </row>
    <row r="37" spans="1:7" ht="14.4" customHeight="1">
      <c r="A37" s="85" t="s">
        <v>332</v>
      </c>
      <c r="B37" s="75">
        <v>114762</v>
      </c>
      <c r="C37" s="75">
        <v>0</v>
      </c>
      <c r="D37" s="75">
        <v>114762</v>
      </c>
      <c r="E37" s="75">
        <v>105501</v>
      </c>
      <c r="F37" s="75">
        <v>86611</v>
      </c>
      <c r="G37" s="75">
        <f t="shared" si="6"/>
        <v>9261</v>
      </c>
    </row>
    <row r="38" spans="1:7">
      <c r="A38" s="84" t="s">
        <v>333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>
      <c r="A42" s="85" t="s">
        <v>337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>
      <c r="A48" s="84" t="s">
        <v>343</v>
      </c>
      <c r="B48" s="83">
        <f t="shared" ref="B48:G48" si="9">SUM(B49:B57)</f>
        <v>0</v>
      </c>
      <c r="C48" s="83">
        <f t="shared" si="9"/>
        <v>663234.49</v>
      </c>
      <c r="D48" s="83">
        <f t="shared" si="9"/>
        <v>663234.49</v>
      </c>
      <c r="E48" s="83">
        <f t="shared" si="9"/>
        <v>659261.42000000004</v>
      </c>
      <c r="F48" s="83">
        <f t="shared" si="9"/>
        <v>659261.42000000004</v>
      </c>
      <c r="G48" s="83">
        <f t="shared" si="9"/>
        <v>3973.070000000007</v>
      </c>
    </row>
    <row r="49" spans="1:7">
      <c r="A49" s="85" t="s">
        <v>344</v>
      </c>
      <c r="B49" s="75">
        <v>0</v>
      </c>
      <c r="C49" s="75">
        <v>87234.49</v>
      </c>
      <c r="D49" s="75">
        <v>87234.49</v>
      </c>
      <c r="E49" s="75">
        <v>85605</v>
      </c>
      <c r="F49" s="75">
        <v>85605</v>
      </c>
      <c r="G49" s="75">
        <f>D49-E49</f>
        <v>1629.4900000000052</v>
      </c>
    </row>
    <row r="50" spans="1:7">
      <c r="A50" s="85" t="s">
        <v>345</v>
      </c>
      <c r="B50" s="75">
        <v>0</v>
      </c>
      <c r="C50" s="75">
        <v>33500</v>
      </c>
      <c r="D50" s="75">
        <v>33500</v>
      </c>
      <c r="E50" s="75">
        <v>32684.92</v>
      </c>
      <c r="F50" s="75">
        <v>32684.92</v>
      </c>
      <c r="G50" s="75">
        <f t="shared" ref="G50:G57" si="10">D50-E50</f>
        <v>815.08000000000175</v>
      </c>
    </row>
    <row r="51" spans="1:7">
      <c r="A51" s="85" t="s">
        <v>346</v>
      </c>
      <c r="B51" s="75">
        <v>0</v>
      </c>
      <c r="C51" s="75">
        <v>542500</v>
      </c>
      <c r="D51" s="75">
        <v>542500</v>
      </c>
      <c r="E51" s="75">
        <v>540971.5</v>
      </c>
      <c r="F51" s="75">
        <v>540971.5</v>
      </c>
      <c r="G51" s="75">
        <f t="shared" si="10"/>
        <v>1528.5</v>
      </c>
    </row>
    <row r="52" spans="1:7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>
      <c r="A58" s="84" t="s">
        <v>353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>D60-E60</f>
        <v>0</v>
      </c>
    </row>
    <row r="61" spans="1:7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>D61-E61</f>
        <v>0</v>
      </c>
    </row>
    <row r="62" spans="1:7">
      <c r="A62" s="84" t="s">
        <v>357</v>
      </c>
      <c r="B62" s="83">
        <f t="shared" ref="B62:G62" si="12">SUM(B63:B67,B69:B70)</f>
        <v>0</v>
      </c>
      <c r="C62" s="83">
        <f t="shared" si="12"/>
        <v>0</v>
      </c>
      <c r="D62" s="83">
        <f t="shared" si="12"/>
        <v>0</v>
      </c>
      <c r="E62" s="83">
        <f t="shared" si="12"/>
        <v>0</v>
      </c>
      <c r="F62" s="83">
        <f t="shared" si="12"/>
        <v>0</v>
      </c>
      <c r="G62" s="83">
        <f t="shared" si="12"/>
        <v>0</v>
      </c>
    </row>
    <row r="63" spans="1:7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3">D64-E64</f>
        <v>0</v>
      </c>
    </row>
    <row r="65" spans="1:7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3"/>
        <v>0</v>
      </c>
    </row>
    <row r="66" spans="1:7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3"/>
        <v>0</v>
      </c>
    </row>
    <row r="67" spans="1:7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3"/>
        <v>0</v>
      </c>
    </row>
    <row r="68" spans="1:7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3"/>
        <v>0</v>
      </c>
    </row>
    <row r="69" spans="1:7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3"/>
        <v>0</v>
      </c>
    </row>
    <row r="70" spans="1:7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3"/>
        <v>0</v>
      </c>
    </row>
    <row r="71" spans="1:7">
      <c r="A71" s="84" t="s">
        <v>366</v>
      </c>
      <c r="B71" s="83">
        <f t="shared" ref="B71:G71" si="14">SUM(B72:B74)</f>
        <v>0</v>
      </c>
      <c r="C71" s="83">
        <f t="shared" si="14"/>
        <v>0</v>
      </c>
      <c r="D71" s="83">
        <f t="shared" si="14"/>
        <v>0</v>
      </c>
      <c r="E71" s="83">
        <f t="shared" si="14"/>
        <v>0</v>
      </c>
      <c r="F71" s="83">
        <f t="shared" si="14"/>
        <v>0</v>
      </c>
      <c r="G71" s="83">
        <f t="shared" si="14"/>
        <v>0</v>
      </c>
    </row>
    <row r="72" spans="1:7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>D73-E73</f>
        <v>0</v>
      </c>
    </row>
    <row r="74" spans="1:7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>D74-E74</f>
        <v>0</v>
      </c>
    </row>
    <row r="75" spans="1:7">
      <c r="A75" s="84" t="s">
        <v>370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>
      <c r="A83" s="86"/>
      <c r="B83" s="75"/>
      <c r="C83" s="75"/>
      <c r="D83" s="75"/>
      <c r="E83" s="75"/>
      <c r="F83" s="75"/>
      <c r="G83" s="75"/>
    </row>
    <row r="84" spans="1:7">
      <c r="A84" s="28" t="s">
        <v>378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>
      <c r="A85" s="84" t="s">
        <v>305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>
      <c r="A93" s="84" t="s">
        <v>313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>
      <c r="A113" s="84" t="s">
        <v>333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>
      <c r="A123" s="84" t="s">
        <v>343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>
      <c r="A133" s="84" t="s">
        <v>353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>D135-E135</f>
        <v>0</v>
      </c>
    </row>
    <row r="136" spans="1:7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>D136-E136</f>
        <v>0</v>
      </c>
    </row>
    <row r="137" spans="1:7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>D148-E148</f>
        <v>0</v>
      </c>
    </row>
    <row r="149" spans="1:7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>D149-E149</f>
        <v>0</v>
      </c>
    </row>
    <row r="150" spans="1:7">
      <c r="A150" s="84" t="s">
        <v>370</v>
      </c>
      <c r="B150" s="83">
        <f t="shared" ref="B150:G150" si="31">SUM(B151:B157)</f>
        <v>0</v>
      </c>
      <c r="C150" s="83">
        <f t="shared" si="31"/>
        <v>0</v>
      </c>
      <c r="D150" s="83">
        <f t="shared" si="31"/>
        <v>0</v>
      </c>
      <c r="E150" s="83">
        <f t="shared" si="31"/>
        <v>0</v>
      </c>
      <c r="F150" s="83">
        <f t="shared" si="31"/>
        <v>0</v>
      </c>
      <c r="G150" s="83">
        <f t="shared" si="31"/>
        <v>0</v>
      </c>
    </row>
    <row r="151" spans="1:7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2">D152-E152</f>
        <v>0</v>
      </c>
    </row>
    <row r="153" spans="1:7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2"/>
        <v>0</v>
      </c>
    </row>
    <row r="154" spans="1:7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2"/>
        <v>0</v>
      </c>
    </row>
    <row r="155" spans="1:7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2"/>
        <v>0</v>
      </c>
    </row>
    <row r="156" spans="1:7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2"/>
        <v>0</v>
      </c>
    </row>
    <row r="157" spans="1:7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2"/>
        <v>0</v>
      </c>
    </row>
    <row r="158" spans="1:7">
      <c r="A158" s="88"/>
      <c r="B158" s="89"/>
      <c r="C158" s="89"/>
      <c r="D158" s="89"/>
      <c r="E158" s="89"/>
      <c r="F158" s="89"/>
      <c r="G158" s="89"/>
    </row>
    <row r="159" spans="1:7">
      <c r="A159" s="29" t="s">
        <v>379</v>
      </c>
      <c r="B159" s="90">
        <f t="shared" ref="B159:G159" si="33">B9+B84</f>
        <v>5645810.6699999999</v>
      </c>
      <c r="C159" s="90">
        <f t="shared" si="33"/>
        <v>838012.49</v>
      </c>
      <c r="D159" s="90">
        <f t="shared" si="33"/>
        <v>6483823.1600000001</v>
      </c>
      <c r="E159" s="90">
        <f t="shared" si="33"/>
        <v>5805644.4500000002</v>
      </c>
      <c r="F159" s="90">
        <f t="shared" si="33"/>
        <v>5786754.4500000002</v>
      </c>
      <c r="G159" s="90">
        <f t="shared" si="33"/>
        <v>678178.70999999973</v>
      </c>
    </row>
    <row r="160" spans="1:7">
      <c r="A160" s="55"/>
      <c r="B160" s="54"/>
      <c r="C160" s="54"/>
      <c r="D160" s="54"/>
      <c r="E160" s="54"/>
      <c r="F160" s="54"/>
      <c r="G160" s="54"/>
    </row>
    <row r="162" spans="1:4" ht="15.6">
      <c r="A162" s="160" t="s">
        <v>602</v>
      </c>
    </row>
    <row r="166" spans="1:4">
      <c r="A166" s="161" t="s">
        <v>603</v>
      </c>
      <c r="B166" s="162"/>
      <c r="C166" s="162"/>
      <c r="D166" s="161" t="s">
        <v>604</v>
      </c>
    </row>
    <row r="167" spans="1:4">
      <c r="A167" s="161" t="s">
        <v>605</v>
      </c>
      <c r="B167" s="162"/>
      <c r="C167" s="162"/>
      <c r="D167" s="161" t="s">
        <v>606</v>
      </c>
    </row>
    <row r="168" spans="1:4">
      <c r="A168" s="161" t="s">
        <v>607</v>
      </c>
      <c r="B168" s="162"/>
      <c r="C168" s="162"/>
      <c r="D168" s="161" t="s">
        <v>608</v>
      </c>
    </row>
    <row r="169" spans="1:4">
      <c r="A169" s="162"/>
      <c r="B169" s="162"/>
      <c r="C169" s="162"/>
      <c r="D169" s="162"/>
    </row>
    <row r="170" spans="1:4">
      <c r="A170" s="162"/>
      <c r="B170" s="162"/>
      <c r="C170" s="162"/>
      <c r="D170" s="162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9:G47 B38:F38 G49:G57 B48:F48 B59:G61 B58:F58 B63:G70 B62:F62 B71:F92 B94:F159 B93:C93 E93:F93 G11:G17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0"/>
  <sheetViews>
    <sheetView showGridLines="0" zoomScale="75" zoomScaleNormal="75" workbookViewId="0">
      <selection activeCell="I11" sqref="I11"/>
    </sheetView>
  </sheetViews>
  <sheetFormatPr baseColWidth="10" defaultColWidth="11" defaultRowHeight="14.4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>
      <c r="A1" s="174" t="s">
        <v>380</v>
      </c>
      <c r="B1" s="175"/>
      <c r="C1" s="175"/>
      <c r="D1" s="175"/>
      <c r="E1" s="175"/>
      <c r="F1" s="175"/>
      <c r="G1" s="176"/>
    </row>
    <row r="2" spans="1:7" ht="15" customHeight="1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 ht="15" customHeight="1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>
      <c r="A5" s="113" t="str">
        <f>'Formato 3'!A4</f>
        <v>Del 1 de Enero al 31 de Diciembre 2024 (b)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>
      <c r="A7" s="169" t="s">
        <v>4</v>
      </c>
      <c r="B7" s="171" t="s">
        <v>298</v>
      </c>
      <c r="C7" s="171"/>
      <c r="D7" s="171"/>
      <c r="E7" s="171"/>
      <c r="F7" s="171"/>
      <c r="G7" s="173" t="s">
        <v>299</v>
      </c>
    </row>
    <row r="8" spans="1:7" ht="28.8">
      <c r="A8" s="17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72"/>
    </row>
    <row r="9" spans="1:7" ht="15.75" customHeight="1">
      <c r="A9" s="26" t="s">
        <v>382</v>
      </c>
      <c r="B9" s="30">
        <f t="shared" ref="B9:G9" si="0">SUM(B10:B17)</f>
        <v>5645810.6699999999</v>
      </c>
      <c r="C9" s="30">
        <f t="shared" si="0"/>
        <v>838012.49</v>
      </c>
      <c r="D9" s="30">
        <f t="shared" si="0"/>
        <v>6483823.1600000001</v>
      </c>
      <c r="E9" s="30">
        <f t="shared" si="0"/>
        <v>5805644.4500000002</v>
      </c>
      <c r="F9" s="30">
        <f t="shared" si="0"/>
        <v>5786754.4500000002</v>
      </c>
      <c r="G9" s="30">
        <f t="shared" si="0"/>
        <v>678178.70999999973</v>
      </c>
    </row>
    <row r="10" spans="1:7">
      <c r="A10" s="63" t="s">
        <v>383</v>
      </c>
      <c r="B10" s="75">
        <v>5505810.6699999999</v>
      </c>
      <c r="C10" s="75">
        <v>164012.49</v>
      </c>
      <c r="D10" s="75">
        <v>5669823.1600000001</v>
      </c>
      <c r="E10" s="75">
        <v>5004946.2300000004</v>
      </c>
      <c r="F10" s="75">
        <v>4986056.2300000004</v>
      </c>
      <c r="G10" s="75">
        <v>664876.9299999997</v>
      </c>
    </row>
    <row r="11" spans="1:7">
      <c r="A11" s="63" t="s">
        <v>384</v>
      </c>
      <c r="B11" s="75">
        <v>98000</v>
      </c>
      <c r="C11" s="75">
        <v>0</v>
      </c>
      <c r="D11" s="75">
        <v>98000</v>
      </c>
      <c r="E11" s="75">
        <v>94555.89</v>
      </c>
      <c r="F11" s="75">
        <v>94555.89</v>
      </c>
      <c r="G11" s="75">
        <v>3444.1100000000006</v>
      </c>
    </row>
    <row r="12" spans="1:7">
      <c r="A12" s="63" t="s">
        <v>385</v>
      </c>
      <c r="B12" s="75">
        <v>42000</v>
      </c>
      <c r="C12" s="75">
        <v>674000</v>
      </c>
      <c r="D12" s="75">
        <v>716000</v>
      </c>
      <c r="E12" s="75">
        <v>706142.33</v>
      </c>
      <c r="F12" s="75">
        <v>706142.33</v>
      </c>
      <c r="G12" s="75">
        <v>9857.6700000000419</v>
      </c>
    </row>
    <row r="13" spans="1:7">
      <c r="A13" s="63" t="s">
        <v>386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63" t="s">
        <v>387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63" t="s">
        <v>388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>
      <c r="A18" s="31" t="s">
        <v>150</v>
      </c>
      <c r="B18" s="49"/>
      <c r="C18" s="49"/>
      <c r="D18" s="49"/>
      <c r="E18" s="49"/>
      <c r="F18" s="49"/>
      <c r="G18" s="49"/>
    </row>
    <row r="19" spans="1:7">
      <c r="A19" s="3" t="s">
        <v>391</v>
      </c>
      <c r="B19" s="4">
        <f t="shared" ref="B19:G19" si="1">SUM(B20:B27)</f>
        <v>0</v>
      </c>
      <c r="C19" s="4">
        <f t="shared" si="1"/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>
      <c r="A20" s="63" t="s">
        <v>383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>
      <c r="A28" s="31" t="s">
        <v>150</v>
      </c>
      <c r="B28" s="49"/>
      <c r="C28" s="49"/>
      <c r="D28" s="49"/>
      <c r="E28" s="49"/>
      <c r="F28" s="49"/>
      <c r="G28" s="49"/>
    </row>
    <row r="29" spans="1:7">
      <c r="A29" s="3" t="s">
        <v>379</v>
      </c>
      <c r="B29" s="4">
        <f t="shared" ref="B29:G29" si="2">SUM(B19,B9)</f>
        <v>5645810.6699999999</v>
      </c>
      <c r="C29" s="4">
        <f t="shared" si="2"/>
        <v>838012.49</v>
      </c>
      <c r="D29" s="4">
        <f t="shared" si="2"/>
        <v>6483823.1600000001</v>
      </c>
      <c r="E29" s="4">
        <f t="shared" si="2"/>
        <v>5805644.4500000002</v>
      </c>
      <c r="F29" s="4">
        <f t="shared" si="2"/>
        <v>5786754.4500000002</v>
      </c>
      <c r="G29" s="4">
        <f t="shared" si="2"/>
        <v>678178.70999999973</v>
      </c>
    </row>
    <row r="30" spans="1:7">
      <c r="A30" s="55"/>
      <c r="B30" s="55"/>
      <c r="C30" s="55"/>
      <c r="D30" s="55"/>
      <c r="E30" s="55"/>
      <c r="F30" s="55"/>
      <c r="G30" s="55"/>
    </row>
    <row r="32" spans="1:7" ht="15.6">
      <c r="A32" s="160" t="s">
        <v>602</v>
      </c>
    </row>
    <row r="36" spans="1:4">
      <c r="A36" s="161" t="s">
        <v>603</v>
      </c>
      <c r="B36" s="162"/>
      <c r="C36" s="162"/>
      <c r="D36" s="161" t="s">
        <v>604</v>
      </c>
    </row>
    <row r="37" spans="1:4">
      <c r="A37" s="161" t="s">
        <v>605</v>
      </c>
      <c r="B37" s="162"/>
      <c r="C37" s="162"/>
      <c r="D37" s="161" t="s">
        <v>606</v>
      </c>
    </row>
    <row r="38" spans="1:4">
      <c r="A38" s="161" t="s">
        <v>607</v>
      </c>
      <c r="B38" s="162"/>
      <c r="C38" s="162"/>
      <c r="D38" s="161" t="s">
        <v>608</v>
      </c>
    </row>
    <row r="39" spans="1:4">
      <c r="A39" s="162"/>
      <c r="B39" s="162"/>
      <c r="C39" s="162"/>
      <c r="D39" s="162"/>
    </row>
    <row r="40" spans="1:4">
      <c r="A40" s="162"/>
      <c r="B40" s="162"/>
      <c r="C40" s="162"/>
      <c r="D40" s="1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3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9"/>
  <sheetViews>
    <sheetView showGridLines="0" zoomScale="75" zoomScaleNormal="75" workbookViewId="0">
      <selection activeCell="D89" sqref="D89"/>
    </sheetView>
  </sheetViews>
  <sheetFormatPr baseColWidth="10" defaultColWidth="11" defaultRowHeight="14.4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>
      <c r="A1" s="180" t="s">
        <v>392</v>
      </c>
      <c r="B1" s="181"/>
      <c r="C1" s="181"/>
      <c r="D1" s="181"/>
      <c r="E1" s="181"/>
      <c r="F1" s="181"/>
      <c r="G1" s="181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393</v>
      </c>
      <c r="B3" s="114"/>
      <c r="C3" s="114"/>
      <c r="D3" s="114"/>
      <c r="E3" s="114"/>
      <c r="F3" s="114"/>
      <c r="G3" s="115"/>
    </row>
    <row r="4" spans="1:7">
      <c r="A4" s="113" t="s">
        <v>394</v>
      </c>
      <c r="B4" s="114"/>
      <c r="C4" s="114"/>
      <c r="D4" s="114"/>
      <c r="E4" s="114"/>
      <c r="F4" s="114"/>
      <c r="G4" s="115"/>
    </row>
    <row r="5" spans="1:7">
      <c r="A5" s="113" t="str">
        <f>'Formato 3'!A4</f>
        <v>Del 1 de Enero al 31 de Diciembre 2024 (b)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>
      <c r="A7" s="169" t="s">
        <v>4</v>
      </c>
      <c r="B7" s="177" t="s">
        <v>298</v>
      </c>
      <c r="C7" s="178"/>
      <c r="D7" s="178"/>
      <c r="E7" s="178"/>
      <c r="F7" s="179"/>
      <c r="G7" s="173" t="s">
        <v>395</v>
      </c>
    </row>
    <row r="8" spans="1:7" ht="28.8">
      <c r="A8" s="17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72"/>
    </row>
    <row r="9" spans="1:7" ht="16.5" customHeight="1">
      <c r="A9" s="26" t="s">
        <v>397</v>
      </c>
      <c r="B9" s="30">
        <f t="shared" ref="B9:G9" si="0">SUM(B10,B19,B27,B37)</f>
        <v>5645810.6699999999</v>
      </c>
      <c r="C9" s="30">
        <f t="shared" si="0"/>
        <v>838012.49</v>
      </c>
      <c r="D9" s="30">
        <f t="shared" si="0"/>
        <v>6483823.1600000001</v>
      </c>
      <c r="E9" s="30">
        <f t="shared" si="0"/>
        <v>5805644.4500000002</v>
      </c>
      <c r="F9" s="30">
        <f t="shared" si="0"/>
        <v>5786754.4500000002</v>
      </c>
      <c r="G9" s="30">
        <f t="shared" si="0"/>
        <v>678178.71</v>
      </c>
    </row>
    <row r="10" spans="1:7" ht="15" customHeight="1">
      <c r="A10" s="58" t="s">
        <v>398</v>
      </c>
      <c r="B10" s="47">
        <f t="shared" ref="B10:G10" si="1">SUM(B11:B18)</f>
        <v>0</v>
      </c>
      <c r="C10" s="47">
        <f t="shared" si="1"/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>
      <c r="A15" s="77" t="s">
        <v>403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>
      <c r="A19" s="58" t="s">
        <v>407</v>
      </c>
      <c r="B19" s="47">
        <f t="shared" ref="B19:G19" si="2">SUM(B20:B26)</f>
        <v>5645810.6699999999</v>
      </c>
      <c r="C19" s="47">
        <f t="shared" si="2"/>
        <v>838012.49</v>
      </c>
      <c r="D19" s="47">
        <f t="shared" si="2"/>
        <v>6483823.1600000001</v>
      </c>
      <c r="E19" s="47">
        <f t="shared" si="2"/>
        <v>5805644.4500000002</v>
      </c>
      <c r="F19" s="47">
        <f t="shared" si="2"/>
        <v>5786754.4500000002</v>
      </c>
      <c r="G19" s="47">
        <f t="shared" si="2"/>
        <v>678178.71</v>
      </c>
    </row>
    <row r="20" spans="1:7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>
      <c r="A25" s="77" t="s">
        <v>413</v>
      </c>
      <c r="B25" s="47">
        <v>5645810.6699999999</v>
      </c>
      <c r="C25" s="47">
        <v>838012.49</v>
      </c>
      <c r="D25" s="47">
        <v>6483823.1600000001</v>
      </c>
      <c r="E25" s="47">
        <v>5805644.4500000002</v>
      </c>
      <c r="F25" s="47">
        <v>5786754.4500000002</v>
      </c>
      <c r="G25" s="47">
        <v>678178.71</v>
      </c>
    </row>
    <row r="26" spans="1:7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>
      <c r="A27" s="58" t="s">
        <v>415</v>
      </c>
      <c r="B27" s="47">
        <f t="shared" ref="B27:G27" si="3">SUM(B28:B36)</f>
        <v>0</v>
      </c>
      <c r="C27" s="47">
        <f t="shared" si="3"/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>
      <c r="A37" s="59" t="s">
        <v>425</v>
      </c>
      <c r="B37" s="47">
        <f t="shared" ref="B37:G37" si="4">SUM(B38:B41)</f>
        <v>0</v>
      </c>
      <c r="C37" s="47">
        <f t="shared" si="4"/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>
      <c r="A42" s="80"/>
      <c r="B42" s="53"/>
      <c r="C42" s="53"/>
      <c r="D42" s="53"/>
      <c r="E42" s="53"/>
      <c r="F42" s="53"/>
      <c r="G42" s="53"/>
    </row>
    <row r="43" spans="1:7">
      <c r="A43" s="3" t="s">
        <v>430</v>
      </c>
      <c r="B43" s="4">
        <f t="shared" ref="B43:G43" si="5">SUM(B44,B53,B61,B71)</f>
        <v>0</v>
      </c>
      <c r="C43" s="4">
        <f t="shared" si="5"/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>
      <c r="A44" s="58" t="s">
        <v>398</v>
      </c>
      <c r="B44" s="47">
        <f t="shared" ref="B44:G44" si="6">SUM(B45:B52)</f>
        <v>0</v>
      </c>
      <c r="C44" s="47">
        <f t="shared" si="6"/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>
      <c r="A53" s="58" t="s">
        <v>407</v>
      </c>
      <c r="B53" s="47">
        <f t="shared" ref="B53:G53" si="7">SUM(B54:B60)</f>
        <v>0</v>
      </c>
      <c r="C53" s="47">
        <f t="shared" si="7"/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>
      <c r="A61" s="58" t="s">
        <v>415</v>
      </c>
      <c r="B61" s="47">
        <f t="shared" ref="B61:G61" si="8">SUM(B62:B70)</f>
        <v>0</v>
      </c>
      <c r="C61" s="47">
        <f t="shared" si="8"/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>
      <c r="A71" s="59" t="s">
        <v>425</v>
      </c>
      <c r="B71" s="47">
        <f t="shared" ref="B71:G71" si="9">SUM(B72:B75)</f>
        <v>0</v>
      </c>
      <c r="C71" s="47">
        <f t="shared" si="9"/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>
      <c r="A76" s="45"/>
      <c r="B76" s="49"/>
      <c r="C76" s="49"/>
      <c r="D76" s="49"/>
      <c r="E76" s="49"/>
      <c r="F76" s="49"/>
      <c r="G76" s="49"/>
    </row>
    <row r="77" spans="1:7">
      <c r="A77" s="3" t="s">
        <v>379</v>
      </c>
      <c r="B77" s="4">
        <f t="shared" ref="B77:G77" si="10">B43+B9</f>
        <v>5645810.6699999999</v>
      </c>
      <c r="C77" s="4">
        <f t="shared" si="10"/>
        <v>838012.49</v>
      </c>
      <c r="D77" s="4">
        <f t="shared" si="10"/>
        <v>6483823.1600000001</v>
      </c>
      <c r="E77" s="4">
        <f t="shared" si="10"/>
        <v>5805644.4500000002</v>
      </c>
      <c r="F77" s="4">
        <f t="shared" si="10"/>
        <v>5786754.4500000002</v>
      </c>
      <c r="G77" s="4">
        <f t="shared" si="10"/>
        <v>678178.71</v>
      </c>
    </row>
    <row r="78" spans="1:7">
      <c r="A78" s="55"/>
      <c r="B78" s="82"/>
      <c r="C78" s="82"/>
      <c r="D78" s="82"/>
      <c r="E78" s="82"/>
      <c r="F78" s="82"/>
      <c r="G78" s="82"/>
    </row>
    <row r="81" spans="1:4" ht="15.6">
      <c r="A81" s="160" t="s">
        <v>602</v>
      </c>
    </row>
    <row r="85" spans="1:4">
      <c r="A85" s="161" t="s">
        <v>603</v>
      </c>
      <c r="B85" s="162"/>
      <c r="C85" s="162"/>
      <c r="D85" s="161" t="s">
        <v>604</v>
      </c>
    </row>
    <row r="86" spans="1:4">
      <c r="A86" s="161" t="s">
        <v>605</v>
      </c>
      <c r="B86" s="162"/>
      <c r="C86" s="162"/>
      <c r="D86" s="161" t="s">
        <v>606</v>
      </c>
    </row>
    <row r="87" spans="1:4">
      <c r="A87" s="161" t="s">
        <v>607</v>
      </c>
      <c r="B87" s="162"/>
      <c r="C87" s="162"/>
      <c r="D87" s="161" t="s">
        <v>608</v>
      </c>
    </row>
    <row r="88" spans="1:4">
      <c r="A88" s="162"/>
      <c r="B88" s="162"/>
      <c r="C88" s="162"/>
      <c r="D88" s="162"/>
    </row>
    <row r="89" spans="1:4">
      <c r="A89" s="162"/>
      <c r="B89" s="162"/>
      <c r="C89" s="162"/>
      <c r="D89" s="1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4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45"/>
  <sheetViews>
    <sheetView showGridLines="0" topLeftCell="A5" zoomScale="75" zoomScaleNormal="75" workbookViewId="0">
      <selection activeCell="D32" sqref="D32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>
      <c r="A1" s="174" t="s">
        <v>431</v>
      </c>
      <c r="B1" s="166"/>
      <c r="C1" s="166"/>
      <c r="D1" s="166"/>
      <c r="E1" s="166"/>
      <c r="F1" s="166"/>
      <c r="G1" s="167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296</v>
      </c>
      <c r="B3" s="114"/>
      <c r="C3" s="114"/>
      <c r="D3" s="114"/>
      <c r="E3" s="114"/>
      <c r="F3" s="114"/>
      <c r="G3" s="115"/>
    </row>
    <row r="4" spans="1:7">
      <c r="A4" s="113" t="s">
        <v>432</v>
      </c>
      <c r="B4" s="114"/>
      <c r="C4" s="114"/>
      <c r="D4" s="114"/>
      <c r="E4" s="114"/>
      <c r="F4" s="114"/>
      <c r="G4" s="115"/>
    </row>
    <row r="5" spans="1:7">
      <c r="A5" s="113" t="str">
        <f>'Formato 3'!A4</f>
        <v>Del 1 de Enero al 31 de Diciembre 2024 (b)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>
      <c r="A7" s="169" t="s">
        <v>433</v>
      </c>
      <c r="B7" s="172" t="s">
        <v>298</v>
      </c>
      <c r="C7" s="172"/>
      <c r="D7" s="172"/>
      <c r="E7" s="172"/>
      <c r="F7" s="172"/>
      <c r="G7" s="172" t="s">
        <v>299</v>
      </c>
    </row>
    <row r="8" spans="1:7" ht="28.8">
      <c r="A8" s="17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82"/>
    </row>
    <row r="9" spans="1:7" ht="15.75" customHeight="1">
      <c r="A9" s="26" t="s">
        <v>434</v>
      </c>
      <c r="B9" s="119">
        <f t="shared" ref="B9:G9" si="0">SUM(B10,B11,B12,B15,B16,B19)</f>
        <v>4770146.17</v>
      </c>
      <c r="C9" s="119">
        <f t="shared" si="0"/>
        <v>0</v>
      </c>
      <c r="D9" s="119">
        <f t="shared" si="0"/>
        <v>4770146.17</v>
      </c>
      <c r="E9" s="119">
        <f t="shared" si="0"/>
        <v>4309448.05</v>
      </c>
      <c r="F9" s="119">
        <f t="shared" si="0"/>
        <v>4309448.05</v>
      </c>
      <c r="G9" s="119">
        <f t="shared" si="0"/>
        <v>460698.12000000011</v>
      </c>
    </row>
    <row r="10" spans="1:7">
      <c r="A10" s="58" t="s">
        <v>435</v>
      </c>
      <c r="B10" s="75">
        <v>4770146.17</v>
      </c>
      <c r="C10" s="75">
        <v>0</v>
      </c>
      <c r="D10" s="75">
        <v>4770146.17</v>
      </c>
      <c r="E10" s="75">
        <v>4309448.05</v>
      </c>
      <c r="F10" s="75">
        <v>4309448.05</v>
      </c>
      <c r="G10" s="76">
        <f>D10-E10</f>
        <v>460698.12000000011</v>
      </c>
    </row>
    <row r="11" spans="1:7" ht="15.75" customHeight="1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>
      <c r="A12" s="58" t="s">
        <v>437</v>
      </c>
      <c r="B12" s="76">
        <f t="shared" ref="B12:G12" si="2">B13+B14</f>
        <v>0</v>
      </c>
      <c r="C12" s="76">
        <f t="shared" si="2"/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>
      <c r="A16" s="59" t="s">
        <v>441</v>
      </c>
      <c r="B16" s="76">
        <f t="shared" ref="B16:G16" si="3">B17+B18</f>
        <v>0</v>
      </c>
      <c r="C16" s="76">
        <f t="shared" si="3"/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>
      <c r="A20" s="45"/>
      <c r="B20" s="78"/>
      <c r="C20" s="78"/>
      <c r="D20" s="78"/>
      <c r="E20" s="78"/>
      <c r="F20" s="78"/>
      <c r="G20" s="78"/>
    </row>
    <row r="21" spans="1:7">
      <c r="A21" s="34" t="s">
        <v>445</v>
      </c>
      <c r="B21" s="119">
        <f t="shared" ref="B21:G21" si="4">SUM(B22,B23,B24,B27,B28,B31)</f>
        <v>0</v>
      </c>
      <c r="C21" s="119">
        <f t="shared" si="4"/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 t="shared" si="4"/>
        <v>0</v>
      </c>
    </row>
    <row r="22" spans="1:7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>
      <c r="A32" s="45"/>
      <c r="B32" s="78"/>
      <c r="C32" s="78"/>
      <c r="D32" s="78"/>
      <c r="E32" s="78"/>
      <c r="F32" s="78"/>
      <c r="G32" s="78"/>
    </row>
    <row r="33" spans="1:7" ht="14.4" customHeight="1">
      <c r="A33" s="3" t="s">
        <v>446</v>
      </c>
      <c r="B33" s="119">
        <f t="shared" ref="B33:G33" si="8">B21+B9</f>
        <v>4770146.17</v>
      </c>
      <c r="C33" s="119">
        <f t="shared" si="8"/>
        <v>0</v>
      </c>
      <c r="D33" s="119">
        <f t="shared" si="8"/>
        <v>4770146.17</v>
      </c>
      <c r="E33" s="119">
        <f t="shared" si="8"/>
        <v>4309448.05</v>
      </c>
      <c r="F33" s="119">
        <f t="shared" si="8"/>
        <v>4309448.05</v>
      </c>
      <c r="G33" s="119">
        <f t="shared" si="8"/>
        <v>460698.12000000011</v>
      </c>
    </row>
    <row r="34" spans="1:7" ht="14.4" customHeight="1">
      <c r="A34" s="55"/>
      <c r="B34" s="79"/>
      <c r="C34" s="79"/>
      <c r="D34" s="79"/>
      <c r="E34" s="79"/>
      <c r="F34" s="79"/>
      <c r="G34" s="79"/>
    </row>
    <row r="37" spans="1:7" ht="15.6">
      <c r="A37" s="160" t="s">
        <v>602</v>
      </c>
    </row>
    <row r="41" spans="1:7">
      <c r="A41" s="161" t="s">
        <v>603</v>
      </c>
      <c r="B41" s="162"/>
      <c r="C41" s="162"/>
      <c r="D41" s="161" t="s">
        <v>604</v>
      </c>
    </row>
    <row r="42" spans="1:7">
      <c r="A42" s="161" t="s">
        <v>605</v>
      </c>
      <c r="B42" s="162"/>
      <c r="C42" s="162"/>
      <c r="D42" s="161" t="s">
        <v>606</v>
      </c>
    </row>
    <row r="43" spans="1:7">
      <c r="A43" s="161" t="s">
        <v>607</v>
      </c>
      <c r="B43" s="162"/>
      <c r="C43" s="162"/>
      <c r="D43" s="161" t="s">
        <v>608</v>
      </c>
    </row>
    <row r="44" spans="1:7">
      <c r="A44" s="162"/>
      <c r="B44" s="162"/>
      <c r="C44" s="162"/>
      <c r="D44" s="162"/>
    </row>
    <row r="45" spans="1:7">
      <c r="A45" s="162"/>
      <c r="B45" s="162"/>
      <c r="C45" s="162"/>
      <c r="D45" s="1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INSADIS</cp:lastModifiedBy>
  <cp:revision/>
  <cp:lastPrinted>2024-03-20T14:35:03Z</cp:lastPrinted>
  <dcterms:created xsi:type="dcterms:W3CDTF">2023-03-16T22:14:51Z</dcterms:created>
  <dcterms:modified xsi:type="dcterms:W3CDTF">2025-01-20T14:40:07Z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