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Tercer trimestre\Transparencia\"/>
    </mc:Choice>
  </mc:AlternateContent>
  <xr:revisionPtr revIDLastSave="0" documentId="13_ncr:1_{2C13911A-F5D6-4792-A756-17958A903B5A}" xr6:coauthVersionLast="47" xr6:coauthVersionMax="47" xr10:uidLastSave="{00000000-0000-0000-0000-000000000000}"/>
  <bookViews>
    <workbookView xWindow="-120" yWindow="-120" windowWidth="29040" windowHeight="15840" firstSheet="6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A2" i="25"/>
  <c r="G17" i="22"/>
  <c r="G28" i="22" s="1"/>
  <c r="F17" i="22"/>
  <c r="E17" i="22"/>
  <c r="E28" i="22" s="1"/>
  <c r="D17" i="22"/>
  <c r="C17" i="22"/>
  <c r="B17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D6" i="20"/>
  <c r="D30" i="20" s="1"/>
  <c r="C6" i="20"/>
  <c r="C30" i="20" s="1"/>
  <c r="B6" i="20"/>
  <c r="A2" i="20"/>
  <c r="A2" i="19"/>
  <c r="C31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A2" i="16"/>
  <c r="B47" i="2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C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3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38" i="7"/>
  <c r="D150" i="7"/>
  <c r="D146" i="7"/>
  <c r="D137" i="7"/>
  <c r="D133" i="7"/>
  <c r="D123" i="7"/>
  <c r="D113" i="7"/>
  <c r="D93" i="7"/>
  <c r="D85" i="7"/>
  <c r="D75" i="7"/>
  <c r="D71" i="7"/>
  <c r="D58" i="7"/>
  <c r="D3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3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58" i="7"/>
  <c r="B3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E47" i="2"/>
  <c r="E59" i="2" s="1"/>
  <c r="C60" i="2"/>
  <c r="B60" i="2"/>
  <c r="C41" i="2"/>
  <c r="B41" i="2"/>
  <c r="C38" i="2"/>
  <c r="G28" i="7" l="1"/>
  <c r="F81" i="2"/>
  <c r="E81" i="2"/>
  <c r="K20" i="4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159" i="7"/>
  <c r="D84" i="7"/>
  <c r="E15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21" i="5" s="1"/>
  <c r="B23" i="5" s="1"/>
  <c r="B25" i="5" s="1"/>
  <c r="B33" i="5" s="1"/>
  <c r="D44" i="5"/>
  <c r="D11" i="5" s="1"/>
  <c r="C57" i="5"/>
  <c r="C59" i="5" s="1"/>
  <c r="D57" i="5"/>
  <c r="D59" i="5" s="1"/>
  <c r="B72" i="5"/>
  <c r="B74" i="5" s="1"/>
  <c r="C44" i="5"/>
  <c r="C11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E8" i="3"/>
  <c r="E20" i="3" s="1"/>
  <c r="B8" i="3"/>
  <c r="B20" i="3" s="1"/>
  <c r="G103" i="7"/>
  <c r="G85" i="7"/>
  <c r="G48" i="7"/>
  <c r="G10" i="7"/>
  <c r="F159" i="7"/>
  <c r="C70" i="6"/>
  <c r="F70" i="6"/>
  <c r="G45" i="6"/>
  <c r="G65" i="6" s="1"/>
  <c r="G16" i="6"/>
  <c r="G41" i="6" s="1"/>
  <c r="G37" i="6"/>
  <c r="G9" i="7" l="1"/>
  <c r="B77" i="9"/>
  <c r="F77" i="9"/>
  <c r="D159" i="7"/>
  <c r="G84" i="7"/>
  <c r="G42" i="6"/>
  <c r="G70" i="6"/>
  <c r="G159" i="7" l="1"/>
  <c r="B38" i="2"/>
  <c r="C31" i="2"/>
  <c r="B31" i="2"/>
  <c r="C25" i="2"/>
  <c r="B25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<sst xmlns="http://schemas.openxmlformats.org/spreadsheetml/2006/main" count="1001" uniqueCount="591">
  <si>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</si>
  <si>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</si>
  <si>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</si>
  <si>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</si>
  <si>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</si>
  <si>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</si>
  <si>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</si>
  <si>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</si>
  <si>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</si>
  <si>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</si>
  <si>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</si>
  <si>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</si>
  <si>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</si>
  <si>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</si>
  <si>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</si>
  <si>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</si>
  <si>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</si>
  <si>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</si>
  <si>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</si>
  <si>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</si>
  <si>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</si>
  <si>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</si>
  <si>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</si>
  <si>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</si>
  <si>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</si>
  <si>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</si>
  <si>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</si>
  <si>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</si>
  <si>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</si>
  <si>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</si>
  <si>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</si>
  <si>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</si>
  <si>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</si>
  <si>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</si>
  <si>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</si>
  <si>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</si>
  <si>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</si>
  <si>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</si>
  <si>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</si>
  <si>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</si>
  <si>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</si>
  <si>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</si>
  <si>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</si>
  <si>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</si>
  <si>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</si>
  <si>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</si>
  <si>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</si>
  <si>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</si>
  <si>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</si>
  <si>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</si>
  <si>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</si>
  <si>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</si>
  <si>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</si>
  <si>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</si>
  <si>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</si>
  <si>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</si>
  <si>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</si>
  <si>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</si>
  <si>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</si>
  <si>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</si>
  <si>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</si>
  <si>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</si>
  <si>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</si>
  <si>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</si>
  <si>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</si>
  <si>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</si>
  <si>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</si>
  <si>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</si>
  <si>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</si>
  <si>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</si>
  <si>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</si>
  <si>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</si>
  <si>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</si>
  <si>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</si>
  <si>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</si>
  <si>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</si>
  <si>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</si>
  <si>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</si>
  <si>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</si>
  <si>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</si>
  <si>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</si>
  <si>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</si>
  <si>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</si>
  <si>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</si>
  <si>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</si>
  <si>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</si>
  <si>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</si>
  <si>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</si>
  <si>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</si>
  <si>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</si>
  <si>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</si>
  <si>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</si>
  <si>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</si>
  <si>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</si>
  <si>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</si>
  <si>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</si>
  <si>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</si>
  <si>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</si>
  <si>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</si>
  <si>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</si>
  <si>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</si>
  <si>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</si>
  <si>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</si>
  <si>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</si>
  <si>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</si>
  <si>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</si>
  <si>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</si>
  <si>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</si>
  <si>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</si>
  <si>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</si>
  <si>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</si>
  <si>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</si>
  <si>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</si>
  <si>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</si>
  <si>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</si>
  <si>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</si>
  <si>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</si>
  <si>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</si>
  <si>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</si>
  <si>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</si>
  <si>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</si>
  <si>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</si>
  <si>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</si>
  <si>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</si>
  <si>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</si>
  <si>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</si>
  <si>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</si>
  <si>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</si>
  <si>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</si>
  <si>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</si>
  <si>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</si>
  <si>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</si>
  <si>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</si>
  <si>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</si>
  <si>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</si>
  <si>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</si>
  <si>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</si>
  <si>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</si>
  <si>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</si>
  <si>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</si>
  <si>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</si>
  <si>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</si>
  <si>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</si>
  <si>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</si>
  <si>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</si>
  <si>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</si>
  <si>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</si>
  <si>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</si>
  <si>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</si>
  <si>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</si>
  <si>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</si>
  <si>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</si>
  <si>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</si>
  <si>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</si>
  <si>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</si>
  <si>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</si>
  <si>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</si>
  <si>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</si>
  <si>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</si>
  <si>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</si>
  <si>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</si>
  <si>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</si>
  <si>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</si>
  <si>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</si>
  <si>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</si>
  <si>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</si>
  <si>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</si>
  <si>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</si>
  <si>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</si>
  <si>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</si>
  <si>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</si>
  <si>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</si>
  <si>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</si>
  <si>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</si>
  <si>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</si>
  <si>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</si>
  <si>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</si>
  <si>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</si>
  <si>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</si>
  <si>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</si>
  <si>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</si>
  <si>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</si>
  <si>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</si>
  <si>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</si>
  <si>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</si>
  <si>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</si>
  <si>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</si>
  <si>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</si>
  <si>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</si>
  <si>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</si>
  <si>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</si>
  <si>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</si>
  <si>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</si>
  <si>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</si>
  <si>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</si>
  <si>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</si>
  <si>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</si>
  <si>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</si>
  <si>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</si>
  <si>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</si>
  <si>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</si>
  <si>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</si>
  <si>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</si>
  <si>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</si>
  <si>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</si>
  <si>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</si>
  <si>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</si>
  <si>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</si>
  <si>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</si>
  <si>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</si>
  <si>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</si>
  <si>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</si>
  <si>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</si>
  <si>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</si>
  <si>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</si>
  <si>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</si>
  <si>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</si>
  <si>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</si>
  <si>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</si>
  <si>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</si>
  <si>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</si>
  <si>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</si>
  <si>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</si>
  <si>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</si>
  <si>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</si>
  <si>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</si>
  <si>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</si>
  <si>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</si>
  <si>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</si>
  <si>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</si>
  <si>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</si>
  <si>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</si>
  <si>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</si>
  <si>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</si>
  <si>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</si>
  <si>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</si>
  <si>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</si>
  <si>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</si>
  <si>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</si>
  <si>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</si>
  <si>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</si>
  <si>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</si>
  <si>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</si>
  <si>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</si>
  <si>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</si>
  <si>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</si>
  <si>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</si>
  <si>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</si>
  <si>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</si>
  <si>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</si>
  <si>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</si>
  <si>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</si>
  <si>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</si>
  <si>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</si>
  <si>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</si>
  <si>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</si>
  <si>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</si>
  <si>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</si>
  <si>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</si>
  <si>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</si>
  <si>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</si>
  <si>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</si>
  <si>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</si>
  <si>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</si>
  <si>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</si>
  <si>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</si>
  <si>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</si>
  <si>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</si>
  <si>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</si>
  <si>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</si>
  <si>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</si>
  <si>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</si>
  <si>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</si>
  <si>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</si>
  <si>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</si>
  <si>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</si>
  <si>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</si>
  <si>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</si>
  <si>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</si>
  <si>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</si>
  <si>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</si>
  <si>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</si>
  <si>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</si>
  <si>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</si>
  <si>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</si>
  <si>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</si>
  <si>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</si>
  <si>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</si>
  <si>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</si>
  <si>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</si>
  <si>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</si>
  <si>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</si>
  <si>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</si>
  <si>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</si>
  <si>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</si>
  <si>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</si>
  <si>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</si>
  <si>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</si>
  <si>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</si>
  <si>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</si>
  <si>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</si>
  <si>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</si>
  <si>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</si>
  <si>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</si>
  <si>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</si>
  <si>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</si>
  <si>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</si>
  <si>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</si>
  <si>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</si>
  <si>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</si>
  <si>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</si>
  <si>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</si>
  <si>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</si>
  <si>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</si>
  <si>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</si>
  <si>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</si>
  <si>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</si>
  <si>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</si>
  <si>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</si>
  <si>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</si>
  <si>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</si>
  <si>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</si>
  <si>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</si>
  <si>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</si>
  <si>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</si>
  <si>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</si>
  <si>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</si>
  <si>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</si>
  <si>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</si>
  <si>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</si>
  <si>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</si>
  <si>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</si>
  <si>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</si>
  <si>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</si>
  <si>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</si>
  <si>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</si>
  <si>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</si>
  <si>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</si>
  <si>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</si>
  <si>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</si>
  <si>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</si>
  <si>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</si>
  <si>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</si>
  <si>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</si>
  <si>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</si>
  <si>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</si>
  <si>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</si>
  <si>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</si>
  <si>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</si>
  <si>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</si>
  <si>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</si>
  <si>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</si>
  <si>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</si>
  <si>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</si>
  <si>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</si>
  <si>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</si>
  <si>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</si>
  <si>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</si>
  <si>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</si>
  <si>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</si>
  <si>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</si>
  <si>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</si>
  <si>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</si>
  <si>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</si>
  <si>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</si>
  <si>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</si>
  <si>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</si>
  <si>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</si>
  <si>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</si>
  <si>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</si>
  <si>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</si>
  <si>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</si>
  <si>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</si>
  <si>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</si>
  <si>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</si>
  <si>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</si>
  <si>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</si>
  <si>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</si>
  <si>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</si>
  <si>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</si>
  <si>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</si>
  <si>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</si>
  <si>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</si>
  <si>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</si>
  <si>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</si>
  <si>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</si>
  <si>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</si>
  <si>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</si>
  <si>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</si>
  <si>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</si>
  <si>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</si>
  <si>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</si>
  <si>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</si>
  <si>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</si>
  <si>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</si>
  <si>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</si>
  <si>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</si>
  <si>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</si>
  <si>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</si>
  <si>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</si>
  <si>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</si>
  <si>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</si>
  <si>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</si>
  <si>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</si>
  <si>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</si>
  <si>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</si>
  <si>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</si>
  <si>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</si>
  <si>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</si>
  <si>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</si>
  <si>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</si>
  <si>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</si>
  <si>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</si>
  <si>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</si>
  <si>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</si>
  <si>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</si>
  <si>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</si>
  <si>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</si>
  <si>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</si>
  <si>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</si>
  <si>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</si>
  <si>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</si>
  <si>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</si>
  <si>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</si>
  <si>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</si>
  <si>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</si>
  <si>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</si>
  <si>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</si>
  <si>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</si>
  <si>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</si>
  <si>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</si>
  <si>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</si>
  <si>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</si>
  <si>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</si>
  <si>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</si>
  <si>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</si>
  <si>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</si>
  <si>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</si>
  <si>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</si>
  <si>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</si>
  <si>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</si>
  <si>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</si>
  <si>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</si>
  <si>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</si>
  <si>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</si>
  <si>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</si>
  <si>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</si>
  <si>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</si>
  <si>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</si>
  <si>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</si>
  <si>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</si>
  <si>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</si>
  <si>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</si>
  <si>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</si>
  <si>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</si>
  <si>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</si>
  <si>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</si>
  <si>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</si>
  <si>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</si>
  <si>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</si>
  <si>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</si>
  <si>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</si>
  <si>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</si>
  <si>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</si>
  <si>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</si>
  <si>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</si>
  <si>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</si>
  <si>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</si>
  <si>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</si>
  <si>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</si>
  <si>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</si>
  <si>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</si>
  <si>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</si>
  <si>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</si>
  <si>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</si>
  <si>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</si>
  <si>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</si>
  <si>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</si>
  <si>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</si>
  <si>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</si>
  <si>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</si>
  <si>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</si>
  <si>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</si>
  <si>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</si>
  <si>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</si>
  <si>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</si>
  <si>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</si>
  <si>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</si>
  <si>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</si>
  <si>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</si>
  <si>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</si>
  <si>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</si>
  <si>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</si>
  <si>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</si>
  <si>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</si>
  <si>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</si>
  <si>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</si>
  <si>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</si>
  <si>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</si>
  <si>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</si>
  <si>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</si>
  <si>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</si>
  <si>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</si>
  <si>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</si>
  <si>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</si>
  <si>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</si>
  <si>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</si>
  <si>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</si>
  <si>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</si>
  <si>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</si>
  <si>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</si>
  <si>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</si>
  <si>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</si>
  <si>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</si>
  <si>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</si>
  <si>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</si>
  <si>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</si>
  <si>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</si>
  <si>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</si>
  <si>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</si>
  <si>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</si>
  <si>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</si>
  <si>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</si>
  <si>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</si>
  <si>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</si>
  <si>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</si>
  <si>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</si>
  <si>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</si>
  <si>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</si>
  <si>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</si>
  <si>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</si>
  <si>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</si>
  <si>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</si>
  <si>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</si>
  <si>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</si>
  <si>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</si>
  <si>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</si>
  <si>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</si>
  <si>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</si>
  <si>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</si>
  <si>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</si>
  <si>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</si>
  <si>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</si>
  <si>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</si>
  <si>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</si>
  <si>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</si>
  <si>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</si>
  <si>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</si>
  <si>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</si>
  <si>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</si>
  <si>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</si>
  <si>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</si>
  <si>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</si>
  <si>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</si>
  <si>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</si>
  <si>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</si>
  <si>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</si>
  <si>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</si>
  <si>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</si>
  <si>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</si>
  <si>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</si>
  <si>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</si>
  <si>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</si>
  <si>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</si>
  <si>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</si>
  <si>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</si>
  <si>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</si>
  <si>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</si>
  <si>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</si>
  <si>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</si>
  <si>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</si>
  <si>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</si>
  <si>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</si>
  <si>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</si>
  <si>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</si>
  <si>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</si>
  <si>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</si>
  <si>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</si>
  <si>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</si>
  <si>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</si>
  <si>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30 de Septiembre de 2024 (b)</t>
  </si>
  <si>
    <t>INSTITUTO MUNICIPAL DE PLANEACION DEL MUNICIPIO DE SALAMANCA, GUANAJUATO.</t>
  </si>
  <si>
    <t>Del 1 de Enero al 30 de Septiembre de 2024 (b)</t>
  </si>
  <si>
    <t xml:space="preserve">A. DIRECCION GENERAL                                                    </t>
  </si>
  <si>
    <t xml:space="preserve">B. COORDINACIÓN DE ADMINISTRACIÓN Y FINANZAS                            </t>
  </si>
  <si>
    <t xml:space="preserve">C. COORDINACIÓN DE PLANEACIÓN, PROYECTOS Y DISEÑO DE CIUDAD             </t>
  </si>
  <si>
    <t xml:space="preserve">D. COORDINACIÓN DE VINCULACIÓN, CALIDAD Y DESARROLLO TECNÓLOGICO        </t>
  </si>
  <si>
    <t xml:space="preserve">E. COORDINACIÓN DE ACTUALIZACIÓN DE ESTUDIOS, PLANES Y PROYECTOS        </t>
  </si>
  <si>
    <t xml:space="preserve">F. COORDINACIÓN DE ASUNTOS JURIDICOS                                    </t>
  </si>
  <si>
    <t xml:space="preserve">G. COORDINACIÓN DE GESTIÓN FINANCIERA                                   </t>
  </si>
  <si>
    <t xml:space="preserve">H.COORDINACIÓN DE INVESTIGACIÓN, CARTOGRAFÍA Y ESTADISTICA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</si>
</sst>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15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2" width="15.5703125" customWidth="1"/>
    <col min="3" max="3" width="18.28515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581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580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574</v>
      </c>
      <c r="C6" s="1" t="s">
        <v>575</v>
      </c>
      <c r="D6" s="42" t="s">
        <v>4</v>
      </c>
      <c r="E6" s="41" t="s">
        <v>574</v>
      </c>
      <c r="F6" s="1" t="s">
        <v>575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2611686.29</v>
      </c>
      <c r="C9" s="47">
        <v>3103374.29</v>
      </c>
      <c r="D9" s="46" t="s">
        <v>10</v>
      </c>
      <c r="E9" s="47">
        <v>68628</v>
      </c>
      <c r="F9" s="47">
        <v>3103688.28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2611686.29</v>
      </c>
      <c r="C11" s="47">
        <v>3103374.29</v>
      </c>
      <c r="D11" s="48" t="s">
        <v>14</v>
      </c>
      <c r="E11" s="47">
        <v>0</v>
      </c>
      <c r="F11" s="47">
        <v>222984.94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68628</v>
      </c>
      <c r="F16" s="47">
        <v>134803.81</v>
      </c>
    </row>
    <row r="17" spans="1:6" x14ac:dyDescent="0.25">
      <c r="A17" s="46" t="s">
        <v>25</v>
      </c>
      <c r="B17" s="47">
        <v>4000</v>
      </c>
      <c r="C17" s="47">
        <v>378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2745899.53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4000</v>
      </c>
      <c r="C20" s="47">
        <v>378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2615686.29</v>
      </c>
      <c r="C47" s="4">
        <f>C9+C17+C25+C31+C37+C38+C41</f>
        <v>3103752.29</v>
      </c>
      <c r="D47" s="2" t="s">
        <v>84</v>
      </c>
      <c r="E47" s="4">
        <f>E9+E19+E23+E26+E27+E31+E38+E42</f>
        <v>68628</v>
      </c>
      <c r="F47" s="4">
        <f>F9+F19+F23+F26+F27+F31+F38+F42</f>
        <v>3103688.28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1241224.2</v>
      </c>
      <c r="C53" s="47">
        <v>1241224.2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408697.17</v>
      </c>
      <c r="C54" s="47">
        <v>374593.17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-333935.45</v>
      </c>
      <c r="C55" s="47">
        <v>-333935.45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68628</v>
      </c>
      <c r="F59" s="4">
        <f>F47+F57</f>
        <v>3103688.28</v>
      </c>
    </row>
    <row r="60" spans="1:6" x14ac:dyDescent="0.25">
      <c r="A60" s="3" t="s">
        <v>104</v>
      </c>
      <c r="B60" s="4">
        <f>SUM(B50:B58)</f>
        <v>1315985.9199999999</v>
      </c>
      <c r="C60" s="4">
        <f>SUM(C50:C58)</f>
        <v>1281881.92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3931672.21</v>
      </c>
      <c r="C62" s="4">
        <f>SUM(C47+C60)</f>
        <v>4385634.21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v>3863044.21</v>
      </c>
      <c r="F68" s="47">
        <v>1281945.93</v>
      </c>
    </row>
    <row r="69" spans="1:6" x14ac:dyDescent="0.25">
      <c r="A69" s="53"/>
      <c r="B69" s="45"/>
      <c r="C69" s="45"/>
      <c r="D69" s="46" t="s">
        <v>112</v>
      </c>
      <c r="E69" s="47">
        <v>2581098.2799999998</v>
      </c>
      <c r="F69" s="47">
        <v>-147948.32</v>
      </c>
    </row>
    <row r="70" spans="1:6" x14ac:dyDescent="0.25">
      <c r="A70" s="53"/>
      <c r="B70" s="45"/>
      <c r="C70" s="45"/>
      <c r="D70" s="46" t="s">
        <v>113</v>
      </c>
      <c r="E70" s="47">
        <v>1281945.93</v>
      </c>
      <c r="F70" s="47">
        <v>1429894.25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3863044.21</v>
      </c>
      <c r="F79" s="4">
        <f>F63+F68+F75</f>
        <v>1281945.93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3931672.21</v>
      </c>
      <c r="F81" s="4">
        <f>F59+F79</f>
        <v>4385634.21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0:F10 B48:C52 B32:C46 B47 B12:C16 B18:C19 B21:C30 B56:C62 E12:F15 E11 E17:F17 E19:F67 E1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B2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439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DEL MUNICIPIO DE SALAMANCA, GUANAJUATO.</v>
      </c>
      <c r="B2" s="183"/>
      <c r="C2" s="183"/>
      <c r="D2" s="183"/>
      <c r="E2" s="183"/>
      <c r="F2" s="183"/>
      <c r="G2" s="184"/>
    </row>
    <row r="3" spans="1:7" x14ac:dyDescent="0.25">
      <c r="A3" s="179" t="s">
        <v>440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x14ac:dyDescent="0.25">
      <c r="A6" s="139" t="s">
        <v>566</v>
      </c>
      <c r="B6" s="7">
        <v>2024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25">
      <c r="A7" s="26" t="s">
        <v>550</v>
      </c>
      <c r="B7" s="119">
        <v>7213000</v>
      </c>
      <c r="C7" s="119">
        <v>7213000</v>
      </c>
      <c r="D7" s="119">
        <v>7213000</v>
      </c>
      <c r="E7" s="119">
        <v>7213000</v>
      </c>
      <c r="F7" s="119">
        <v>7213000</v>
      </c>
      <c r="G7" s="119">
        <v>7213000</v>
      </c>
    </row>
    <row r="8" spans="1:7" x14ac:dyDescent="0.25">
      <c r="A8" s="58" t="s">
        <v>551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553</v>
      </c>
      <c r="B12" s="75">
        <v>3000</v>
      </c>
      <c r="C12" s="75">
        <v>3000</v>
      </c>
      <c r="D12" s="75">
        <v>3000</v>
      </c>
      <c r="E12" s="75">
        <v>3000</v>
      </c>
      <c r="F12" s="75">
        <v>3000</v>
      </c>
      <c r="G12" s="75">
        <v>3000</v>
      </c>
    </row>
    <row r="13" spans="1:7" x14ac:dyDescent="0.25">
      <c r="A13" s="58" t="s">
        <v>554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555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7210000</v>
      </c>
      <c r="C17" s="75">
        <v>7210000</v>
      </c>
      <c r="D17" s="75">
        <v>7210000</v>
      </c>
      <c r="E17" s="75">
        <v>7210000</v>
      </c>
      <c r="F17" s="75">
        <v>7210000</v>
      </c>
      <c r="G17" s="75">
        <v>7210000</v>
      </c>
    </row>
    <row r="18" spans="1:7" x14ac:dyDescent="0.25">
      <c r="A18" s="58" t="s">
        <v>556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557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565</v>
      </c>
      <c r="B20" s="75"/>
      <c r="C20" s="75"/>
      <c r="D20" s="75"/>
      <c r="E20" s="75"/>
      <c r="F20" s="75"/>
      <c r="G20" s="75"/>
    </row>
    <row r="21" spans="1:7" x14ac:dyDescent="0.25">
      <c r="A21" s="3" t="s">
        <v>558</v>
      </c>
      <c r="B21" s="119">
        <f>SUM(B22:B26)</f>
        <v>0</v>
      </c>
      <c r="C21" s="119">
        <f t="shared" ref="C21:G21" si="0">SUM(C22:C26)</f>
        <v>0</v>
      </c>
      <c r="D21" s="119">
        <f t="shared" si="0"/>
        <v>0</v>
      </c>
      <c r="E21" s="119">
        <f t="shared" si="0"/>
        <v>0</v>
      </c>
      <c r="F21" s="119">
        <f t="shared" si="0"/>
        <v>0</v>
      </c>
      <c r="G21" s="119">
        <f t="shared" si="0"/>
        <v>0</v>
      </c>
    </row>
    <row r="22" spans="1:7" x14ac:dyDescent="0.25">
      <c r="A22" s="58" t="s">
        <v>559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565</v>
      </c>
      <c r="B27" s="76"/>
      <c r="C27" s="76"/>
      <c r="D27" s="76"/>
      <c r="E27" s="76"/>
      <c r="F27" s="76"/>
      <c r="G27" s="76"/>
    </row>
    <row r="28" spans="1:7" x14ac:dyDescent="0.25">
      <c r="A28" s="3" t="s">
        <v>562</v>
      </c>
      <c r="B28" s="119">
        <f>SUM(B29)</f>
        <v>0</v>
      </c>
      <c r="C28" s="119">
        <f t="shared" ref="C28:G28" si="1">SUM(C29)</f>
        <v>0</v>
      </c>
      <c r="D28" s="119">
        <f t="shared" si="1"/>
        <v>0</v>
      </c>
      <c r="E28" s="119">
        <f t="shared" si="1"/>
        <v>0</v>
      </c>
      <c r="F28" s="119">
        <f t="shared" si="1"/>
        <v>0</v>
      </c>
      <c r="G28" s="119">
        <f t="shared" si="1"/>
        <v>0</v>
      </c>
    </row>
    <row r="29" spans="1:7" x14ac:dyDescent="0.25">
      <c r="A29" s="58" t="s">
        <v>563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565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564</v>
      </c>
      <c r="B31" s="119">
        <f>B21+B7+B28</f>
        <v>7213000</v>
      </c>
      <c r="C31" s="119">
        <f t="shared" ref="C31:G31" si="2">C21+C7+C28</f>
        <v>7213000</v>
      </c>
      <c r="D31" s="119">
        <f t="shared" si="2"/>
        <v>7213000</v>
      </c>
      <c r="E31" s="119">
        <f t="shared" si="2"/>
        <v>7213000</v>
      </c>
      <c r="F31" s="119">
        <f t="shared" si="2"/>
        <v>7213000</v>
      </c>
      <c r="G31" s="119">
        <f t="shared" si="2"/>
        <v>7213000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G11 B13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B1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458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DEL MUNICIPIO DE SALAMANCA, GUANAJUATO.</v>
      </c>
      <c r="B2" s="183"/>
      <c r="C2" s="183"/>
      <c r="D2" s="183"/>
      <c r="E2" s="183"/>
      <c r="F2" s="183"/>
      <c r="G2" s="184"/>
    </row>
    <row r="3" spans="1:7" x14ac:dyDescent="0.25">
      <c r="A3" s="179" t="s">
        <v>459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x14ac:dyDescent="0.25">
      <c r="A6" s="139" t="s">
        <v>566</v>
      </c>
      <c r="B6" s="7">
        <v>2024</v>
      </c>
      <c r="C6" s="33">
        <v>2025</v>
      </c>
      <c r="D6" s="33">
        <v>2026</v>
      </c>
      <c r="E6" s="33">
        <v>2027</v>
      </c>
      <c r="F6" s="33">
        <v>2028</v>
      </c>
      <c r="G6" s="33">
        <v>2028</v>
      </c>
    </row>
    <row r="7" spans="1:7" ht="15.75" customHeight="1" x14ac:dyDescent="0.25">
      <c r="A7" s="26" t="s">
        <v>461</v>
      </c>
      <c r="B7" s="119">
        <v>7213000</v>
      </c>
      <c r="C7" s="119">
        <v>7213000</v>
      </c>
      <c r="D7" s="119">
        <v>7213000</v>
      </c>
      <c r="E7" s="119">
        <v>7213000</v>
      </c>
      <c r="F7" s="119">
        <v>7213000</v>
      </c>
      <c r="G7" s="119">
        <v>7213000</v>
      </c>
    </row>
    <row r="8" spans="1:7" x14ac:dyDescent="0.25">
      <c r="A8" s="58" t="s">
        <v>567</v>
      </c>
      <c r="B8" s="75">
        <v>6135358.2000000002</v>
      </c>
      <c r="C8" s="75">
        <v>6135358.2000000002</v>
      </c>
      <c r="D8" s="75">
        <v>6135358.2000000002</v>
      </c>
      <c r="E8" s="75">
        <v>6135358.2000000002</v>
      </c>
      <c r="F8" s="75">
        <v>6135358.2000000002</v>
      </c>
      <c r="G8" s="75">
        <v>6135358.2000000002</v>
      </c>
    </row>
    <row r="9" spans="1:7" ht="15.75" customHeight="1" x14ac:dyDescent="0.25">
      <c r="A9" s="58" t="s">
        <v>568</v>
      </c>
      <c r="B9" s="75">
        <v>97650.01</v>
      </c>
      <c r="C9" s="75">
        <v>97650.01</v>
      </c>
      <c r="D9" s="75">
        <v>97650.01</v>
      </c>
      <c r="E9" s="75">
        <v>97650.01</v>
      </c>
      <c r="F9" s="75">
        <v>97650.01</v>
      </c>
      <c r="G9" s="75">
        <v>97650.01</v>
      </c>
    </row>
    <row r="10" spans="1:7" x14ac:dyDescent="0.25">
      <c r="A10" s="58" t="s">
        <v>464</v>
      </c>
      <c r="B10" s="75">
        <v>891991.79</v>
      </c>
      <c r="C10" s="75">
        <v>891991.79</v>
      </c>
      <c r="D10" s="75">
        <v>891991.79</v>
      </c>
      <c r="E10" s="75">
        <v>891991.79</v>
      </c>
      <c r="F10" s="75">
        <v>891991.79</v>
      </c>
      <c r="G10" s="75">
        <v>891991.79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569</v>
      </c>
      <c r="B12" s="75">
        <v>85000</v>
      </c>
      <c r="C12" s="75">
        <v>85000</v>
      </c>
      <c r="D12" s="75">
        <v>85000</v>
      </c>
      <c r="E12" s="75">
        <v>85000</v>
      </c>
      <c r="F12" s="75">
        <v>85000</v>
      </c>
      <c r="G12" s="75">
        <v>85000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3000</v>
      </c>
      <c r="C14" s="75">
        <v>3000</v>
      </c>
      <c r="D14" s="75">
        <v>3000</v>
      </c>
      <c r="E14" s="75">
        <v>3000</v>
      </c>
      <c r="F14" s="75">
        <v>3000</v>
      </c>
      <c r="G14" s="75">
        <v>3000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0">SUM(C19:C27)</f>
        <v>0</v>
      </c>
      <c r="D18" s="119">
        <f t="shared" si="0"/>
        <v>0</v>
      </c>
      <c r="E18" s="119">
        <f t="shared" si="0"/>
        <v>0</v>
      </c>
      <c r="F18" s="119">
        <f t="shared" si="0"/>
        <v>0</v>
      </c>
      <c r="G18" s="119">
        <f t="shared" si="0"/>
        <v>0</v>
      </c>
    </row>
    <row r="19" spans="1:7" x14ac:dyDescent="0.25">
      <c r="A19" s="58" t="s">
        <v>567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568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565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7213000</v>
      </c>
      <c r="C29" s="119">
        <f t="shared" ref="C29:G29" si="1">C18+C7</f>
        <v>7213000</v>
      </c>
      <c r="D29" s="119">
        <f t="shared" si="1"/>
        <v>7213000</v>
      </c>
      <c r="E29" s="119">
        <f t="shared" si="1"/>
        <v>7213000</v>
      </c>
      <c r="F29" s="119">
        <f t="shared" si="1"/>
        <v>7213000</v>
      </c>
      <c r="G29" s="119">
        <f t="shared" si="1"/>
        <v>7213000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1:G11 B27:G28 B18:G26 B29:G29 B13:G13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N21" sqref="N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474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DEL MUNICIPIO DE SALAMANCA, GUANAJUATO.</v>
      </c>
      <c r="B2" s="183"/>
      <c r="C2" s="183"/>
      <c r="D2" s="183"/>
      <c r="E2" s="183"/>
      <c r="F2" s="183"/>
      <c r="G2" s="184"/>
    </row>
    <row r="3" spans="1:7" x14ac:dyDescent="0.25">
      <c r="A3" s="179" t="s">
        <v>475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442</v>
      </c>
      <c r="B5" s="7">
        <v>2019</v>
      </c>
      <c r="C5" s="33">
        <v>2020</v>
      </c>
      <c r="D5" s="33">
        <v>2021</v>
      </c>
      <c r="E5" s="33">
        <v>2022</v>
      </c>
      <c r="F5" s="33">
        <v>2023</v>
      </c>
      <c r="G5" s="33">
        <v>2024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D6" si="0">SUM(C7:C18)</f>
        <v>0</v>
      </c>
      <c r="D6" s="119">
        <f t="shared" si="0"/>
        <v>0</v>
      </c>
      <c r="E6" s="119">
        <v>4073160</v>
      </c>
      <c r="F6" s="119">
        <v>6265422.54</v>
      </c>
      <c r="G6" s="119">
        <v>7213000</v>
      </c>
    </row>
    <row r="7" spans="1:7" x14ac:dyDescent="0.25">
      <c r="A7" s="58" t="s">
        <v>551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3000</v>
      </c>
    </row>
    <row r="12" spans="1:7" x14ac:dyDescent="0.25">
      <c r="A12" s="58" t="s">
        <v>554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555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556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557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559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4073160</v>
      </c>
      <c r="F30" s="119">
        <f t="shared" si="3"/>
        <v>6265422.54</v>
      </c>
      <c r="G30" s="119">
        <f t="shared" si="3"/>
        <v>7213000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572</v>
      </c>
    </row>
    <row r="39" spans="1:7" x14ac:dyDescent="0.25">
      <c r="A39" t="s">
        <v>573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0 B6:D6 B12:G30 B11:F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B1" zoomScale="75" zoomScaleNormal="75" workbookViewId="0">
      <selection activeCell="D21" sqref="D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499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PLANEACION DEL MUNICIPIO DE SALAMANCA, GUANAJUATO.</v>
      </c>
      <c r="B2" s="183"/>
      <c r="C2" s="183"/>
      <c r="D2" s="183"/>
      <c r="E2" s="183"/>
      <c r="F2" s="183"/>
      <c r="G2" s="184"/>
    </row>
    <row r="3" spans="1:7" x14ac:dyDescent="0.25">
      <c r="A3" s="179" t="s">
        <v>500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39" t="s">
        <v>442</v>
      </c>
      <c r="B5" s="7">
        <v>2019</v>
      </c>
      <c r="C5" s="33">
        <v>2020</v>
      </c>
      <c r="D5" s="33">
        <v>2021</v>
      </c>
      <c r="E5" s="33">
        <v>2022</v>
      </c>
      <c r="F5" s="33">
        <v>2023</v>
      </c>
      <c r="G5" s="33">
        <v>2024</v>
      </c>
    </row>
    <row r="6" spans="1:7" ht="15.75" customHeight="1" x14ac:dyDescent="0.25">
      <c r="A6" s="26" t="s">
        <v>461</v>
      </c>
      <c r="B6" s="119">
        <f t="shared" ref="B6:D6" si="0">SUM(B7:B15)</f>
        <v>0</v>
      </c>
      <c r="C6" s="119">
        <f t="shared" si="0"/>
        <v>0</v>
      </c>
      <c r="D6" s="119">
        <f t="shared" si="0"/>
        <v>0</v>
      </c>
      <c r="E6" s="119">
        <v>4073159.08</v>
      </c>
      <c r="F6" s="119">
        <v>6265422.54</v>
      </c>
      <c r="G6" s="119">
        <v>7213000</v>
      </c>
    </row>
    <row r="7" spans="1:7" x14ac:dyDescent="0.25">
      <c r="A7" s="58" t="s">
        <v>567</v>
      </c>
      <c r="B7" s="75">
        <v>0</v>
      </c>
      <c r="C7" s="75">
        <v>0</v>
      </c>
      <c r="D7" s="75">
        <v>0</v>
      </c>
      <c r="E7" s="75">
        <v>2172161.69</v>
      </c>
      <c r="F7" s="75">
        <v>4176588.5</v>
      </c>
      <c r="G7" s="75">
        <v>6135358.2000000002</v>
      </c>
    </row>
    <row r="8" spans="1:7" ht="15.75" customHeight="1" x14ac:dyDescent="0.25">
      <c r="A8" s="58" t="s">
        <v>568</v>
      </c>
      <c r="B8" s="75">
        <v>0</v>
      </c>
      <c r="C8" s="75">
        <v>0</v>
      </c>
      <c r="D8" s="75">
        <v>0</v>
      </c>
      <c r="E8" s="75">
        <v>114650.48</v>
      </c>
      <c r="F8" s="75">
        <v>220866.05</v>
      </c>
      <c r="G8" s="75">
        <v>97650.01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329648.71999999997</v>
      </c>
      <c r="F9" s="75">
        <v>1708848.81</v>
      </c>
      <c r="G9" s="75">
        <v>891991.79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569</v>
      </c>
      <c r="B11" s="75">
        <v>0</v>
      </c>
      <c r="C11" s="75">
        <v>0</v>
      </c>
      <c r="D11" s="75">
        <v>0</v>
      </c>
      <c r="E11" s="75">
        <v>1456698.19</v>
      </c>
      <c r="F11" s="75">
        <v>159119.18</v>
      </c>
      <c r="G11" s="75">
        <v>85000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3000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567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568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565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4073159.08</v>
      </c>
      <c r="F28" s="119">
        <f t="shared" si="2"/>
        <v>6265422.54</v>
      </c>
      <c r="G28" s="119">
        <f t="shared" si="2"/>
        <v>7213000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570</v>
      </c>
    </row>
    <row r="32" spans="1:7" x14ac:dyDescent="0.25">
      <c r="A32" t="s">
        <v>571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0:G10 B6:D6 B7:D7 B8:D8 B9:D9 B12:G12 B11:D11 B14:G28 B13:F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C28" sqref="C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503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PLANEACION DEL MUNICIPIO DE SALAMANCA, GUANAJUATO.</v>
      </c>
      <c r="B2" s="183"/>
      <c r="C2" s="183"/>
      <c r="D2" s="183"/>
      <c r="E2" s="183"/>
      <c r="F2" s="184"/>
    </row>
    <row r="3" spans="1:6" x14ac:dyDescent="0.25">
      <c r="A3" s="179" t="s">
        <v>504</v>
      </c>
      <c r="B3" s="180"/>
      <c r="C3" s="180"/>
      <c r="D3" s="180"/>
      <c r="E3" s="180"/>
      <c r="F3" s="181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439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PLANEACION DEL MUNICIPIO DE SALAMANCA, GUANAJUATO.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5" t="s">
        <v>442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443</v>
      </c>
      <c r="C7" s="186"/>
      <c r="D7" s="186"/>
      <c r="E7" s="186"/>
      <c r="F7" s="186"/>
      <c r="G7" s="186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458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DEL MUNICIPIO DE SALAMANCA, GUANAJUATO.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89" t="s">
        <v>460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443</v>
      </c>
      <c r="C7" s="186"/>
      <c r="D7" s="186"/>
      <c r="E7" s="186"/>
      <c r="F7" s="186"/>
      <c r="G7" s="186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474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DEL MUNICIPIO DE SALAMANCA, GUANAJUATO.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442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497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498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499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DEL MUNICIPIO DE SALAMANCA, GUANAJUATO.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497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498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503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PLANEACION DEL MUNICIPIO DE SALAMANCA, GUANAJUATO.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9" zoomScale="75" zoomScaleNormal="75" workbookViewId="0">
      <selection activeCell="E14" sqref="E1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576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3103688.28</v>
      </c>
      <c r="C18" s="108"/>
      <c r="D18" s="108"/>
      <c r="E18" s="108"/>
      <c r="F18" s="4">
        <v>68628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3103688.28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68628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A2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577</v>
      </c>
      <c r="J6" s="1" t="s">
        <v>578</v>
      </c>
      <c r="K6" s="1" t="s">
        <v>579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B1" zoomScale="75" zoomScaleNormal="75" workbookViewId="0">
      <selection activeCell="D2" sqref="D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10" t="str">
        <f>'Formato 1'!A2</f>
        <v>INSTITUTO MUNICIPAL DE PLANEACION DEL MUNICIPIO DE SALAMANCA, GUANAJUATO.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7213000</v>
      </c>
      <c r="C8" s="14">
        <v>6011297.6600000001</v>
      </c>
      <c r="D8" s="14">
        <v>6011297.6600000001</v>
      </c>
    </row>
    <row r="9" spans="1:4" x14ac:dyDescent="0.25">
      <c r="A9" s="58" t="s">
        <v>189</v>
      </c>
      <c r="B9" s="94">
        <v>7213000</v>
      </c>
      <c r="C9" s="94">
        <v>6011297.6600000001</v>
      </c>
      <c r="D9" s="94">
        <v>6011297.6600000001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v>7213000</v>
      </c>
      <c r="C13" s="14">
        <v>3464303.38</v>
      </c>
      <c r="D13" s="14">
        <v>3464303.38</v>
      </c>
    </row>
    <row r="14" spans="1:4" x14ac:dyDescent="0.25">
      <c r="A14" s="58" t="s">
        <v>193</v>
      </c>
      <c r="B14" s="94">
        <v>7213000</v>
      </c>
      <c r="C14" s="94">
        <v>3464303.38</v>
      </c>
      <c r="D14" s="94">
        <v>3464303.38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2546994.2800000003</v>
      </c>
      <c r="D21" s="14">
        <f>D8-D13+D17</f>
        <v>2546994.2800000003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2546994.2800000003</v>
      </c>
      <c r="D23" s="14">
        <f>D21-D11</f>
        <v>2546994.2800000003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2546994.2800000003</v>
      </c>
      <c r="D25" s="14">
        <f>D23-D17</f>
        <v>2546994.2800000003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2546994.2800000003</v>
      </c>
      <c r="D33" s="4">
        <f>D25+D29</f>
        <v>2546994.2800000003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7213000</v>
      </c>
      <c r="C48" s="96">
        <f>C9</f>
        <v>6011297.6600000001</v>
      </c>
      <c r="D48" s="96">
        <f>D9</f>
        <v>6011297.6600000001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7213000</v>
      </c>
      <c r="C53" s="47">
        <f>C14</f>
        <v>3464303.38</v>
      </c>
      <c r="D53" s="47">
        <f>D14</f>
        <v>3464303.38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2546994.2800000003</v>
      </c>
      <c r="D57" s="4">
        <f>D48+D49-D53+D55</f>
        <v>2546994.2800000003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2546994.2800000003</v>
      </c>
      <c r="D59" s="4">
        <f>D57-D49</f>
        <v>2546994.2800000003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D12 B29:D33 B37:D44 B48:D59 B63:D74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B39" zoomScale="75" zoomScaleNormal="75" workbookViewId="0">
      <selection activeCell="C69" sqref="C6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3000</v>
      </c>
      <c r="C13" s="47">
        <v>0</v>
      </c>
      <c r="D13" s="47">
        <v>3000</v>
      </c>
      <c r="E13" s="47">
        <v>2967.66</v>
      </c>
      <c r="F13" s="47">
        <v>2967.66</v>
      </c>
      <c r="G13" s="47">
        <f t="shared" si="0"/>
        <v>-32.340000000000146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7210000</v>
      </c>
      <c r="C34" s="47">
        <v>0</v>
      </c>
      <c r="D34" s="47">
        <v>7210000</v>
      </c>
      <c r="E34" s="47">
        <v>6008330</v>
      </c>
      <c r="F34" s="47">
        <v>6008330</v>
      </c>
      <c r="G34" s="47">
        <f t="shared" si="4"/>
        <v>-1201670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7213000</v>
      </c>
      <c r="C41" s="4">
        <f t="shared" si="7"/>
        <v>0</v>
      </c>
      <c r="D41" s="4">
        <f t="shared" si="7"/>
        <v>7213000</v>
      </c>
      <c r="E41" s="4">
        <f t="shared" si="7"/>
        <v>6011297.6600000001</v>
      </c>
      <c r="F41" s="4">
        <f t="shared" si="7"/>
        <v>6011297.6600000001</v>
      </c>
      <c r="G41" s="4">
        <f t="shared" si="7"/>
        <v>-1201702.3400000001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7213000</v>
      </c>
      <c r="C70" s="4">
        <f t="shared" si="16"/>
        <v>0</v>
      </c>
      <c r="D70" s="4">
        <f t="shared" si="16"/>
        <v>7213000</v>
      </c>
      <c r="E70" s="4">
        <f t="shared" si="16"/>
        <v>6011297.6600000001</v>
      </c>
      <c r="F70" s="4">
        <f t="shared" si="16"/>
        <v>6011297.6600000001</v>
      </c>
      <c r="G70" s="4">
        <f t="shared" si="16"/>
        <v>-1201702.3400000001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5" zoomScale="75" zoomScaleNormal="75" workbookViewId="0">
      <selection activeCell="F9" sqref="F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PLANEACION DEL MUNICIPIO DE SALAMANCA, GUANAJUATO.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v>7213000</v>
      </c>
      <c r="C9" s="83">
        <f t="shared" ref="C9:G9" si="0">SUM(C10,C18,C28,C38,C48,C58,C62,C71,C75)</f>
        <v>0</v>
      </c>
      <c r="D9" s="83">
        <v>7213000</v>
      </c>
      <c r="E9" s="83">
        <v>3464303.38</v>
      </c>
      <c r="F9" s="83">
        <v>3464303.38</v>
      </c>
      <c r="G9" s="83">
        <f t="shared" si="0"/>
        <v>3748696.62</v>
      </c>
    </row>
    <row r="10" spans="1:7" x14ac:dyDescent="0.25">
      <c r="A10" s="84" t="s">
        <v>305</v>
      </c>
      <c r="B10" s="83">
        <v>6135358.2000000002</v>
      </c>
      <c r="C10" s="83">
        <f t="shared" ref="C10:G10" si="1">SUM(C11:C17)</f>
        <v>0</v>
      </c>
      <c r="D10" s="83">
        <v>6135358.2000000002</v>
      </c>
      <c r="E10" s="83">
        <v>3007066.67</v>
      </c>
      <c r="F10" s="83">
        <v>3007066.67</v>
      </c>
      <c r="G10" s="83">
        <f t="shared" si="1"/>
        <v>3128291.5300000003</v>
      </c>
    </row>
    <row r="11" spans="1:7" x14ac:dyDescent="0.25">
      <c r="A11" s="85" t="s">
        <v>306</v>
      </c>
      <c r="B11" s="75">
        <v>3679339.3</v>
      </c>
      <c r="C11" s="75">
        <v>50000</v>
      </c>
      <c r="D11" s="75">
        <v>3729339.3</v>
      </c>
      <c r="E11" s="75">
        <v>2702064.51</v>
      </c>
      <c r="F11" s="75">
        <v>2702064.51</v>
      </c>
      <c r="G11" s="75">
        <f>D11-E11</f>
        <v>1027274.79</v>
      </c>
    </row>
    <row r="12" spans="1:7" x14ac:dyDescent="0.25">
      <c r="A12" s="85" t="s">
        <v>307</v>
      </c>
      <c r="B12" s="75">
        <v>124856.6</v>
      </c>
      <c r="C12" s="75">
        <v>-55000</v>
      </c>
      <c r="D12" s="75">
        <v>69856.600000000006</v>
      </c>
      <c r="E12" s="75">
        <v>40018.300000000003</v>
      </c>
      <c r="F12" s="75">
        <v>40018.300000000003</v>
      </c>
      <c r="G12" s="75">
        <f t="shared" ref="G12:G17" si="2">D12-E12</f>
        <v>29838.300000000003</v>
      </c>
    </row>
    <row r="13" spans="1:7" x14ac:dyDescent="0.25">
      <c r="A13" s="85" t="s">
        <v>308</v>
      </c>
      <c r="B13" s="75">
        <v>514668.25</v>
      </c>
      <c r="C13" s="75">
        <v>0</v>
      </c>
      <c r="D13" s="75">
        <v>514668.25</v>
      </c>
      <c r="E13" s="75">
        <v>39116.86</v>
      </c>
      <c r="F13" s="75">
        <v>39116.86</v>
      </c>
      <c r="G13" s="75">
        <f t="shared" si="2"/>
        <v>475551.39</v>
      </c>
    </row>
    <row r="14" spans="1:7" x14ac:dyDescent="0.25">
      <c r="A14" s="85" t="s">
        <v>309</v>
      </c>
      <c r="B14" s="75">
        <v>1495951.45</v>
      </c>
      <c r="C14" s="75">
        <v>0</v>
      </c>
      <c r="D14" s="75">
        <v>1495951.45</v>
      </c>
      <c r="E14" s="75">
        <v>116681.06</v>
      </c>
      <c r="F14" s="75">
        <v>116681.06</v>
      </c>
      <c r="G14" s="75">
        <f t="shared" si="2"/>
        <v>1379270.39</v>
      </c>
    </row>
    <row r="15" spans="1:7" x14ac:dyDescent="0.25">
      <c r="A15" s="85" t="s">
        <v>310</v>
      </c>
      <c r="B15" s="75">
        <v>220542.6</v>
      </c>
      <c r="C15" s="75">
        <v>5000</v>
      </c>
      <c r="D15" s="75">
        <v>225542.6</v>
      </c>
      <c r="E15" s="75">
        <v>109185.94</v>
      </c>
      <c r="F15" s="75">
        <v>109185.94</v>
      </c>
      <c r="G15" s="75">
        <f t="shared" si="2"/>
        <v>116356.66</v>
      </c>
    </row>
    <row r="16" spans="1:7" x14ac:dyDescent="0.25">
      <c r="A16" s="85" t="s">
        <v>311</v>
      </c>
      <c r="B16" s="75">
        <v>100000</v>
      </c>
      <c r="C16" s="75">
        <v>0</v>
      </c>
      <c r="D16" s="75">
        <v>100000</v>
      </c>
      <c r="E16" s="75">
        <v>0</v>
      </c>
      <c r="F16" s="75">
        <v>0</v>
      </c>
      <c r="G16" s="75">
        <f t="shared" si="2"/>
        <v>100000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v>132000</v>
      </c>
      <c r="C18" s="83">
        <v>-34349.99</v>
      </c>
      <c r="D18" s="83">
        <v>97650.01</v>
      </c>
      <c r="E18" s="83">
        <v>30032.65</v>
      </c>
      <c r="F18" s="83">
        <v>30032.65</v>
      </c>
      <c r="G18" s="83">
        <f t="shared" ref="G18" si="3">SUM(G19:G27)</f>
        <v>67617.36</v>
      </c>
    </row>
    <row r="19" spans="1:7" x14ac:dyDescent="0.25">
      <c r="A19" s="85" t="s">
        <v>314</v>
      </c>
      <c r="B19" s="75">
        <v>30000</v>
      </c>
      <c r="C19" s="75">
        <v>-3549.99</v>
      </c>
      <c r="D19" s="75">
        <v>26450.01</v>
      </c>
      <c r="E19" s="75">
        <v>11180.28</v>
      </c>
      <c r="F19" s="75">
        <v>11180.28</v>
      </c>
      <c r="G19" s="75">
        <f>D19-E19</f>
        <v>15269.729999999998</v>
      </c>
    </row>
    <row r="20" spans="1:7" x14ac:dyDescent="0.25">
      <c r="A20" s="85" t="s">
        <v>315</v>
      </c>
      <c r="B20" s="75">
        <v>15000</v>
      </c>
      <c r="C20" s="75">
        <v>1000</v>
      </c>
      <c r="D20" s="75">
        <v>16000</v>
      </c>
      <c r="E20" s="75">
        <v>5541.02</v>
      </c>
      <c r="F20" s="75">
        <v>5541.02</v>
      </c>
      <c r="G20" s="75">
        <f t="shared" ref="G20:G27" si="4">D20-E20</f>
        <v>10458.98</v>
      </c>
    </row>
    <row r="21" spans="1:7" x14ac:dyDescent="0.25">
      <c r="A21" s="85" t="s">
        <v>316</v>
      </c>
      <c r="B21" s="75">
        <v>2000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2000</v>
      </c>
      <c r="E22" s="75">
        <v>0</v>
      </c>
      <c r="F22" s="75">
        <v>0</v>
      </c>
      <c r="G22" s="75">
        <f t="shared" si="4"/>
        <v>2000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50000</v>
      </c>
      <c r="C24" s="75">
        <v>-26800</v>
      </c>
      <c r="D24" s="75">
        <v>23200</v>
      </c>
      <c r="E24" s="75">
        <v>13311.35</v>
      </c>
      <c r="F24" s="75">
        <v>13311.35</v>
      </c>
      <c r="G24" s="75">
        <f t="shared" si="4"/>
        <v>9888.65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35000</v>
      </c>
      <c r="C27" s="75">
        <v>-5000</v>
      </c>
      <c r="D27" s="75">
        <v>30000</v>
      </c>
      <c r="E27" s="75">
        <v>0</v>
      </c>
      <c r="F27" s="75">
        <v>0</v>
      </c>
      <c r="G27" s="75">
        <f t="shared" si="4"/>
        <v>30000</v>
      </c>
    </row>
    <row r="28" spans="1:7" x14ac:dyDescent="0.25">
      <c r="A28" s="84" t="s">
        <v>323</v>
      </c>
      <c r="B28" s="83">
        <v>854641.8</v>
      </c>
      <c r="C28" s="83">
        <v>37349.99</v>
      </c>
      <c r="D28" s="83">
        <v>891991.79</v>
      </c>
      <c r="E28" s="83">
        <v>393100.06</v>
      </c>
      <c r="F28" s="83">
        <v>393100.06</v>
      </c>
      <c r="G28" s="83">
        <f t="shared" ref="G28" si="5">SUM(G29:G37)</f>
        <v>498891.73000000004</v>
      </c>
    </row>
    <row r="29" spans="1:7" x14ac:dyDescent="0.25">
      <c r="A29" s="85" t="s">
        <v>324</v>
      </c>
      <c r="B29" s="75">
        <v>30000</v>
      </c>
      <c r="C29" s="75">
        <v>-8650</v>
      </c>
      <c r="D29" s="75">
        <v>21350</v>
      </c>
      <c r="E29" s="75">
        <v>12030</v>
      </c>
      <c r="F29" s="75">
        <v>12030</v>
      </c>
      <c r="G29" s="75">
        <f>D29-E29</f>
        <v>9320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395000</v>
      </c>
      <c r="C31" s="75">
        <v>45000</v>
      </c>
      <c r="D31" s="75">
        <v>440000</v>
      </c>
      <c r="E31" s="75">
        <v>239424</v>
      </c>
      <c r="F31" s="75">
        <v>239424</v>
      </c>
      <c r="G31" s="75">
        <f t="shared" si="6"/>
        <v>200576</v>
      </c>
    </row>
    <row r="32" spans="1:7" x14ac:dyDescent="0.25">
      <c r="A32" s="85" t="s">
        <v>327</v>
      </c>
      <c r="B32" s="75">
        <v>26000</v>
      </c>
      <c r="C32" s="75">
        <v>0</v>
      </c>
      <c r="D32" s="75">
        <v>26000</v>
      </c>
      <c r="E32" s="75">
        <v>2695.24</v>
      </c>
      <c r="F32" s="75">
        <v>2695.24</v>
      </c>
      <c r="G32" s="75">
        <f t="shared" si="6"/>
        <v>23304.760000000002</v>
      </c>
    </row>
    <row r="33" spans="1:7" ht="14.45" customHeight="1" x14ac:dyDescent="0.25">
      <c r="A33" s="85" t="s">
        <v>328</v>
      </c>
      <c r="B33" s="75">
        <v>38000</v>
      </c>
      <c r="C33" s="75">
        <v>-13000</v>
      </c>
      <c r="D33" s="75">
        <v>25000</v>
      </c>
      <c r="E33" s="75">
        <v>0</v>
      </c>
      <c r="F33" s="75">
        <v>0</v>
      </c>
      <c r="G33" s="75">
        <f t="shared" si="6"/>
        <v>25000</v>
      </c>
    </row>
    <row r="34" spans="1:7" ht="14.45" customHeight="1" x14ac:dyDescent="0.25">
      <c r="A34" s="85" t="s">
        <v>329</v>
      </c>
      <c r="B34" s="75">
        <v>50000</v>
      </c>
      <c r="C34" s="75">
        <v>15000</v>
      </c>
      <c r="D34" s="75">
        <v>65000</v>
      </c>
      <c r="E34" s="75">
        <v>0</v>
      </c>
      <c r="F34" s="75">
        <v>0</v>
      </c>
      <c r="G34" s="75">
        <f t="shared" si="6"/>
        <v>65000</v>
      </c>
    </row>
    <row r="35" spans="1:7" ht="14.45" customHeight="1" x14ac:dyDescent="0.25">
      <c r="A35" s="85" t="s">
        <v>330</v>
      </c>
      <c r="B35" s="75">
        <v>35000</v>
      </c>
      <c r="C35" s="75">
        <v>-15000</v>
      </c>
      <c r="D35" s="75">
        <v>20000</v>
      </c>
      <c r="E35" s="75">
        <v>8589.7199999999993</v>
      </c>
      <c r="F35" s="75">
        <v>8589.7199999999993</v>
      </c>
      <c r="G35" s="75">
        <f t="shared" si="6"/>
        <v>11410.28</v>
      </c>
    </row>
    <row r="36" spans="1:7" ht="14.45" customHeight="1" x14ac:dyDescent="0.25">
      <c r="A36" s="85" t="s">
        <v>331</v>
      </c>
      <c r="B36" s="75">
        <v>105000</v>
      </c>
      <c r="C36" s="75">
        <v>13999.99</v>
      </c>
      <c r="D36" s="75">
        <v>118999.99</v>
      </c>
      <c r="E36" s="75">
        <v>58783.85</v>
      </c>
      <c r="F36" s="75">
        <v>58783.85</v>
      </c>
      <c r="G36" s="75">
        <f t="shared" si="6"/>
        <v>60216.140000000007</v>
      </c>
    </row>
    <row r="37" spans="1:7" ht="14.45" customHeight="1" x14ac:dyDescent="0.25">
      <c r="A37" s="85" t="s">
        <v>332</v>
      </c>
      <c r="B37" s="75">
        <v>175641.8</v>
      </c>
      <c r="C37" s="75">
        <v>0</v>
      </c>
      <c r="D37" s="75">
        <v>175641.8</v>
      </c>
      <c r="E37" s="75">
        <v>71577.25</v>
      </c>
      <c r="F37" s="75">
        <v>71577.25</v>
      </c>
      <c r="G37" s="75">
        <f t="shared" si="6"/>
        <v>104064.54999999999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v>88000</v>
      </c>
      <c r="C48" s="83">
        <v>-3000</v>
      </c>
      <c r="D48" s="83">
        <v>85000</v>
      </c>
      <c r="E48" s="83">
        <v>34104</v>
      </c>
      <c r="F48" s="83">
        <v>34104</v>
      </c>
      <c r="G48" s="83">
        <f t="shared" ref="G48" si="9">SUM(G49:G57)</f>
        <v>50896</v>
      </c>
    </row>
    <row r="49" spans="1:7" x14ac:dyDescent="0.25">
      <c r="A49" s="85" t="s">
        <v>344</v>
      </c>
      <c r="B49" s="75">
        <v>0</v>
      </c>
      <c r="C49" s="75">
        <v>5000</v>
      </c>
      <c r="D49" s="75">
        <v>5000</v>
      </c>
      <c r="E49" s="75">
        <v>0</v>
      </c>
      <c r="F49" s="75">
        <v>0</v>
      </c>
      <c r="G49" s="75">
        <f>D49-E49</f>
        <v>5000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88000</v>
      </c>
      <c r="C57" s="75">
        <v>-8000</v>
      </c>
      <c r="D57" s="75">
        <v>80000</v>
      </c>
      <c r="E57" s="75">
        <v>34104</v>
      </c>
      <c r="F57" s="75">
        <v>34104</v>
      </c>
      <c r="G57" s="75">
        <f t="shared" si="10"/>
        <v>45896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v>3000</v>
      </c>
      <c r="C62" s="83">
        <f t="shared" ref="C62:G62" si="13">SUM(C63:C67,C69:C70)</f>
        <v>0</v>
      </c>
      <c r="D62" s="83">
        <v>3000</v>
      </c>
      <c r="E62" s="83">
        <f t="shared" si="13"/>
        <v>0</v>
      </c>
      <c r="F62" s="83">
        <f t="shared" si="13"/>
        <v>0</v>
      </c>
      <c r="G62" s="83">
        <f t="shared" si="13"/>
        <v>3000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3000</v>
      </c>
      <c r="C70" s="75">
        <v>0</v>
      </c>
      <c r="D70" s="75">
        <v>3000</v>
      </c>
      <c r="E70" s="75">
        <v>0</v>
      </c>
      <c r="F70" s="75">
        <v>0</v>
      </c>
      <c r="G70" s="75">
        <f t="shared" si="14"/>
        <v>3000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7213000</v>
      </c>
      <c r="C159" s="90">
        <f t="shared" si="37"/>
        <v>0</v>
      </c>
      <c r="D159" s="90">
        <f t="shared" si="37"/>
        <v>7213000</v>
      </c>
      <c r="E159" s="90">
        <f t="shared" si="37"/>
        <v>3464303.38</v>
      </c>
      <c r="F159" s="90">
        <f t="shared" si="37"/>
        <v>3464303.38</v>
      </c>
      <c r="G159" s="90">
        <f t="shared" si="37"/>
        <v>3748696.62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7:C17 B23:G23 B30 B39:G47 B38:F38 B50:G56 B59:G61 B58:F58 B63:G69 C62 B71:F92 B94:F159 B93:C93 E93:F93 C9 C10 G11 G12 C13 C14 G15 C16 G19 G20 C21:G21 B25:G26 G24 E27:G27 G29 C37 G31 C32 E33:G33 E34:G34 G35 G36 G57 C70 D30:G30 B49 E49:G49 G9 G13 G14 E16:G16 E17:G17 G10 B22:C22 E22:G22 G32 G37 E62:F62 E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E10" sqref="E10:E1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v>7213000</v>
      </c>
      <c r="C9" s="30">
        <f t="shared" ref="C9" si="0">SUM(C10:C17)</f>
        <v>0</v>
      </c>
      <c r="D9" s="30">
        <v>7213000</v>
      </c>
      <c r="E9" s="30">
        <v>3464303.38</v>
      </c>
      <c r="F9" s="30">
        <v>3464303.38</v>
      </c>
      <c r="G9" s="30">
        <v>3748696.62</v>
      </c>
    </row>
    <row r="10" spans="1:7" x14ac:dyDescent="0.25">
      <c r="A10" s="160" t="s">
        <v>583</v>
      </c>
      <c r="B10" s="75">
        <v>2996891.05</v>
      </c>
      <c r="C10" s="75">
        <v>10180</v>
      </c>
      <c r="D10" s="75">
        <v>3007071.05</v>
      </c>
      <c r="E10" s="75">
        <v>1354351.06</v>
      </c>
      <c r="F10" s="75">
        <v>1354351.06</v>
      </c>
      <c r="G10" s="75">
        <v>1652719.99</v>
      </c>
    </row>
    <row r="11" spans="1:7" x14ac:dyDescent="0.25">
      <c r="A11" s="160" t="s">
        <v>584</v>
      </c>
      <c r="B11" s="75">
        <v>1025038.45</v>
      </c>
      <c r="C11" s="75">
        <v>0</v>
      </c>
      <c r="D11" s="75">
        <v>1025038.45</v>
      </c>
      <c r="E11" s="75">
        <v>528019.55000000005</v>
      </c>
      <c r="F11" s="75">
        <v>528019.55000000005</v>
      </c>
      <c r="G11" s="75">
        <v>497018.9</v>
      </c>
    </row>
    <row r="12" spans="1:7" x14ac:dyDescent="0.25">
      <c r="A12" s="160" t="s">
        <v>585</v>
      </c>
      <c r="B12" s="75">
        <v>1020038.45</v>
      </c>
      <c r="C12" s="75">
        <v>0</v>
      </c>
      <c r="D12" s="75">
        <v>1020038.45</v>
      </c>
      <c r="E12" s="75">
        <v>523311.63</v>
      </c>
      <c r="F12" s="75">
        <v>523311.63</v>
      </c>
      <c r="G12" s="75">
        <v>496726.82</v>
      </c>
    </row>
    <row r="13" spans="1:7" x14ac:dyDescent="0.25">
      <c r="A13" s="160" t="s">
        <v>586</v>
      </c>
      <c r="B13" s="75">
        <v>474724.45</v>
      </c>
      <c r="C13" s="75">
        <v>0</v>
      </c>
      <c r="D13" s="75">
        <v>474724.45</v>
      </c>
      <c r="E13" s="75">
        <v>243796.19</v>
      </c>
      <c r="F13" s="75">
        <v>243796.19</v>
      </c>
      <c r="G13" s="75">
        <v>230928.26</v>
      </c>
    </row>
    <row r="14" spans="1:7" x14ac:dyDescent="0.25">
      <c r="A14" s="160" t="s">
        <v>587</v>
      </c>
      <c r="B14" s="75">
        <v>477724.45</v>
      </c>
      <c r="C14" s="75">
        <v>0</v>
      </c>
      <c r="D14" s="75">
        <v>477724.45</v>
      </c>
      <c r="E14" s="75">
        <v>242006.3</v>
      </c>
      <c r="F14" s="75">
        <v>242006.3</v>
      </c>
      <c r="G14" s="75">
        <v>235718.15</v>
      </c>
    </row>
    <row r="15" spans="1:7" x14ac:dyDescent="0.25">
      <c r="A15" s="160" t="s">
        <v>588</v>
      </c>
      <c r="B15" s="75">
        <v>421037.25</v>
      </c>
      <c r="C15" s="75">
        <v>0</v>
      </c>
      <c r="D15" s="75">
        <v>421037.25</v>
      </c>
      <c r="E15" s="75">
        <v>163688.93</v>
      </c>
      <c r="F15" s="75">
        <v>163688.93</v>
      </c>
      <c r="G15" s="75">
        <v>257348.32</v>
      </c>
    </row>
    <row r="16" spans="1:7" x14ac:dyDescent="0.25">
      <c r="A16" s="160" t="s">
        <v>589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160" t="s">
        <v>590</v>
      </c>
      <c r="B17" s="75">
        <v>797545.9</v>
      </c>
      <c r="C17" s="75">
        <v>-10180</v>
      </c>
      <c r="D17" s="75">
        <v>787365.9</v>
      </c>
      <c r="E17" s="75">
        <v>409129.72</v>
      </c>
      <c r="F17" s="75">
        <v>409129.72</v>
      </c>
      <c r="G17" s="75">
        <v>378236.18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383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60" t="s">
        <v>583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160" t="s">
        <v>584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60" t="s">
        <v>585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160" t="s">
        <v>586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160" t="s">
        <v>587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160" t="s">
        <v>588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160" t="s">
        <v>589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160" t="s">
        <v>590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7213000</v>
      </c>
      <c r="C29" s="4">
        <f t="shared" ref="C29:G29" si="2">SUM(C19,C9)</f>
        <v>0</v>
      </c>
      <c r="D29" s="4">
        <f t="shared" si="2"/>
        <v>7213000</v>
      </c>
      <c r="E29" s="4">
        <f t="shared" si="2"/>
        <v>3464303.38</v>
      </c>
      <c r="F29" s="4">
        <f t="shared" si="2"/>
        <v>3464303.38</v>
      </c>
      <c r="G29" s="4">
        <f t="shared" si="2"/>
        <v>3748696.62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6 C9 C11 C12 C13 C14 C15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3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384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387</v>
      </c>
    </row>
    <row r="8" spans="1:7" ht="30" x14ac:dyDescent="0.25">
      <c r="A8" s="166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389</v>
      </c>
      <c r="B9" s="30">
        <v>7213000</v>
      </c>
      <c r="C9" s="30">
        <f t="shared" ref="C9" si="0">SUM(C10,C19,C27,C37)</f>
        <v>0</v>
      </c>
      <c r="D9" s="30">
        <v>7213000</v>
      </c>
      <c r="E9" s="30">
        <v>3464303.38</v>
      </c>
      <c r="F9" s="30">
        <v>3464303.38</v>
      </c>
      <c r="G9" s="30">
        <v>3748696.62</v>
      </c>
    </row>
    <row r="10" spans="1:7" ht="15" customHeight="1" x14ac:dyDescent="0.25">
      <c r="A10" s="58" t="s">
        <v>390</v>
      </c>
      <c r="B10" s="47">
        <v>7213000</v>
      </c>
      <c r="C10" s="47">
        <f t="shared" ref="C10" si="1">SUM(C11:C18)</f>
        <v>0</v>
      </c>
      <c r="D10" s="47">
        <v>7213000</v>
      </c>
      <c r="E10" s="47">
        <v>3464303.38</v>
      </c>
      <c r="F10" s="47">
        <v>3464303.38</v>
      </c>
      <c r="G10" s="47">
        <v>3748696.62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393</v>
      </c>
      <c r="B13" s="47">
        <v>7213000</v>
      </c>
      <c r="C13" s="47">
        <v>0</v>
      </c>
      <c r="D13" s="47">
        <v>7213000</v>
      </c>
      <c r="E13" s="47">
        <v>3464303.38</v>
      </c>
      <c r="F13" s="47">
        <v>3464303.38</v>
      </c>
      <c r="G13" s="47">
        <v>3748696.62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398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399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404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405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408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390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401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7213000</v>
      </c>
      <c r="C77" s="4">
        <f t="shared" ref="C77:G77" si="10">C43+C9</f>
        <v>0</v>
      </c>
      <c r="D77" s="4">
        <f t="shared" si="10"/>
        <v>7213000</v>
      </c>
      <c r="E77" s="4">
        <f t="shared" si="10"/>
        <v>3464303.38</v>
      </c>
      <c r="F77" s="4">
        <f t="shared" si="10"/>
        <v>3464303.38</v>
      </c>
      <c r="G77" s="4">
        <f t="shared" si="10"/>
        <v>3748696.62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2 C9 C10 B14:G77 C1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topLeftCell="A2" zoomScale="75" zoomScaleNormal="75" workbookViewId="0">
      <selection activeCell="J27" sqref="J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423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PLANEACION DEL MUNICIPIO DE SALAMANCA, GUANAJUATO.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425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426</v>
      </c>
      <c r="B9" s="119">
        <v>6135358.2000000002</v>
      </c>
      <c r="C9" s="119">
        <f t="shared" ref="C9:G9" si="0">SUM(C10,C11,C12,C15,C16,C19)</f>
        <v>0</v>
      </c>
      <c r="D9" s="119">
        <v>6135358.2000000002</v>
      </c>
      <c r="E9" s="119">
        <v>3007066.67</v>
      </c>
      <c r="F9" s="119">
        <v>3007066.67</v>
      </c>
      <c r="G9" s="119">
        <f t="shared" si="0"/>
        <v>3128291.5300000003</v>
      </c>
    </row>
    <row r="10" spans="1:7" x14ac:dyDescent="0.25">
      <c r="A10" s="58" t="s">
        <v>427</v>
      </c>
      <c r="B10" s="75">
        <v>6135358.2000000002</v>
      </c>
      <c r="C10" s="75">
        <v>0</v>
      </c>
      <c r="D10" s="75">
        <v>6135358.2000000002</v>
      </c>
      <c r="E10" s="75">
        <v>3007066.67</v>
      </c>
      <c r="F10" s="75">
        <v>3007066.67</v>
      </c>
      <c r="G10" s="76">
        <f>D10-E10</f>
        <v>3128291.5300000003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6135358.2000000002</v>
      </c>
      <c r="C33" s="119">
        <f t="shared" ref="C33:G33" si="8">C21+C9</f>
        <v>0</v>
      </c>
      <c r="D33" s="119">
        <f t="shared" si="8"/>
        <v>6135358.2000000002</v>
      </c>
      <c r="E33" s="119">
        <f t="shared" si="8"/>
        <v>3007066.67</v>
      </c>
      <c r="F33" s="119">
        <f t="shared" si="8"/>
        <v>3007066.67</v>
      </c>
      <c r="G33" s="119">
        <f t="shared" si="8"/>
        <v>3128291.5300000003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 C9 C10 G9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cp:lastPrinted>2024-03-20T14:35:03Z</cp:lastPrinted>
  <dcterms:created xsi:type="dcterms:W3CDTF">2023-03-16T22:14:51Z</dcterms:created>
  <dcterms:modified xsi:type="dcterms:W3CDTF">2024-10-24T19:24:12Z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