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9.-SIRET 2024\Primer trimestre\"/>
    </mc:Choice>
  </mc:AlternateContent>
  <xr:revisionPtr revIDLastSave="0" documentId="13_ncr:1_{CFFBF00E-7409-4B5F-A9E1-7560E1E0CB42}" xr6:coauthVersionLast="47" xr6:coauthVersionMax="47" xr10:uidLastSave="{00000000-0000-0000-0000-000000000000}"/>
  <bookViews>
    <workbookView xWindow="-120" yWindow="-120" windowWidth="29040" windowHeight="15840" activeTab="13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A2" i="25"/>
  <c r="G17" i="22"/>
  <c r="F17" i="22"/>
  <c r="E17" i="22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E20" i="20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B47" i="2"/>
  <c r="E28" i="22" l="1"/>
  <c r="G28" i="22"/>
  <c r="E30" i="20"/>
  <c r="F30" i="20"/>
  <c r="B31" i="16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G28" i="7" l="1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G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<sst xmlns="http://schemas.openxmlformats.org/spreadsheetml/2006/main" count="1081" uniqueCount="607">
  <si>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</si>
  <si>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</si>
  <si>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</si>
  <si>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</si>
  <si>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</si>
  <si>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</si>
  <si>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</si>
  <si>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</si>
  <si>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</si>
  <si>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</si>
  <si>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</si>
  <si>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</si>
  <si>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</si>
  <si>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</si>
  <si>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</si>
  <si>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</si>
  <si>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</si>
  <si>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</si>
  <si>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</si>
  <si>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</si>
  <si>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</si>
  <si>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</si>
  <si>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</si>
  <si>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</si>
  <si>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</si>
  <si>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</si>
  <si>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</si>
  <si>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</si>
  <si>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</si>
  <si>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</si>
  <si>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</si>
  <si>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</si>
  <si>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</si>
  <si>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</si>
  <si>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</si>
  <si>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</si>
  <si>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</si>
  <si>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</si>
  <si>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</si>
  <si>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</si>
  <si>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</si>
  <si>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</si>
  <si>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</si>
  <si>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</si>
  <si>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</si>
  <si>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</si>
  <si>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</si>
  <si>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</si>
  <si>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</si>
  <si>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</si>
  <si>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</si>
  <si>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</si>
  <si>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</si>
  <si>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</si>
  <si>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</si>
  <si>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</si>
  <si>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</si>
  <si>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</si>
  <si>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</si>
  <si>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</si>
  <si>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</si>
  <si>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</si>
  <si>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</si>
  <si>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</si>
  <si>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</si>
  <si>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</si>
  <si>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</si>
  <si>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</si>
  <si>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</si>
  <si>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</si>
  <si>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</si>
  <si>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</si>
  <si>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</si>
  <si>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</si>
  <si>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</si>
  <si>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</si>
  <si>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</si>
  <si>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</si>
  <si>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</si>
  <si>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</si>
  <si>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</si>
  <si>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</si>
  <si>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</si>
  <si>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</si>
  <si>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</si>
  <si>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</si>
  <si>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</si>
  <si>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</si>
  <si>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</si>
  <si>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</si>
  <si>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</si>
  <si>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</si>
  <si>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</si>
  <si>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</si>
  <si>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</si>
  <si>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</si>
  <si>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</si>
  <si>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</si>
  <si>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</si>
  <si>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</si>
  <si>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</si>
  <si>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</si>
  <si>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</si>
  <si>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</si>
  <si>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</si>
  <si>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</si>
  <si>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</si>
  <si>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</si>
  <si>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</si>
  <si>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</si>
  <si>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</si>
  <si>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</si>
  <si>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</si>
  <si>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</si>
  <si>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</si>
  <si>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</si>
  <si>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</si>
  <si>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</si>
  <si>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</si>
  <si>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</si>
  <si>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</si>
  <si>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</si>
  <si>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</si>
  <si>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</si>
  <si>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</si>
  <si>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</si>
  <si>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</si>
  <si>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</si>
  <si>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</si>
  <si>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</si>
  <si>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</si>
  <si>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</si>
  <si>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</si>
  <si>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</si>
  <si>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</si>
  <si>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</si>
  <si>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</si>
  <si>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</si>
  <si>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</si>
  <si>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</si>
  <si>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</si>
  <si>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</si>
  <si>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</si>
  <si>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</si>
  <si>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</si>
  <si>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</si>
  <si>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</si>
  <si>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</si>
  <si>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</si>
  <si>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</si>
  <si>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</si>
  <si>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</si>
  <si>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</si>
  <si>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</si>
  <si>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</si>
  <si>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</si>
  <si>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</si>
  <si>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</si>
  <si>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</si>
  <si>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</si>
  <si>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</si>
  <si>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</si>
  <si>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</si>
  <si>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</si>
  <si>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</si>
  <si>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</si>
  <si>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</si>
  <si>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</si>
  <si>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</si>
  <si>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</si>
  <si>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</si>
  <si>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</si>
  <si>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</si>
  <si>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</si>
  <si>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</si>
  <si>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</si>
  <si>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</si>
  <si>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</si>
  <si>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</si>
  <si>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</si>
  <si>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</si>
  <si>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</si>
  <si>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</si>
  <si>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</si>
  <si>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</si>
  <si>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</si>
  <si>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</si>
  <si>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</si>
  <si>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</si>
  <si>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</si>
  <si>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</si>
  <si>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</si>
  <si>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</si>
  <si>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</si>
  <si>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</si>
  <si>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</si>
  <si>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</si>
  <si>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</si>
  <si>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</si>
  <si>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</si>
  <si>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</si>
  <si>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</si>
  <si>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</si>
  <si>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</si>
  <si>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</si>
  <si>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</si>
  <si>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</si>
  <si>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</si>
  <si>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</si>
  <si>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</si>
  <si>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</si>
  <si>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</si>
  <si>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</si>
  <si>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</si>
  <si>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</si>
  <si>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</si>
  <si>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</si>
  <si>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</si>
  <si>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</si>
  <si>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</si>
  <si>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</si>
  <si>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</si>
  <si>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</si>
  <si>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</si>
  <si>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</si>
  <si>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</si>
  <si>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</si>
  <si>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</si>
  <si>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</si>
  <si>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</si>
  <si>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</si>
  <si>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</si>
  <si>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</si>
  <si>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</si>
  <si>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</si>
  <si>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</si>
  <si>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</si>
  <si>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</si>
  <si>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</si>
  <si>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</si>
  <si>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</si>
  <si>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</si>
  <si>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</si>
  <si>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</si>
  <si>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</si>
  <si>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</si>
  <si>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</si>
  <si>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</si>
  <si>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</si>
  <si>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</si>
  <si>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</si>
  <si>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</si>
  <si>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</si>
  <si>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</si>
  <si>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</si>
  <si>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</si>
  <si>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</si>
  <si>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</si>
  <si>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</si>
  <si>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</si>
  <si>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</si>
  <si>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</si>
  <si>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</si>
  <si>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</si>
  <si>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</si>
  <si>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</si>
  <si>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</si>
  <si>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</si>
  <si>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</si>
  <si>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</si>
  <si>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</si>
  <si>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</si>
  <si>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</si>
  <si>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</si>
  <si>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</si>
  <si>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</si>
  <si>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</si>
  <si>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</si>
  <si>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</si>
  <si>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</si>
  <si>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</si>
  <si>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</si>
  <si>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</si>
  <si>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</si>
  <si>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</si>
  <si>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</si>
  <si>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</si>
  <si>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</si>
  <si>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</si>
  <si>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</si>
  <si>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</si>
  <si>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</si>
  <si>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</si>
  <si>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</si>
  <si>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</si>
  <si>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</si>
  <si>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</si>
  <si>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</si>
  <si>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</si>
  <si>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</si>
  <si>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</si>
  <si>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</si>
  <si>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</si>
  <si>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</si>
  <si>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</si>
  <si>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</si>
  <si>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</si>
  <si>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</si>
  <si>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</si>
  <si>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</si>
  <si>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</si>
  <si>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</si>
  <si>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</si>
  <si>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</si>
  <si>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</si>
  <si>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</si>
  <si>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</si>
  <si>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</si>
  <si>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</si>
  <si>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</si>
  <si>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</si>
  <si>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</si>
  <si>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</si>
  <si>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</si>
  <si>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</si>
  <si>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</si>
  <si>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</si>
  <si>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</si>
  <si>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</si>
  <si>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</si>
  <si>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</si>
  <si>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</si>
  <si>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</si>
  <si>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</si>
  <si>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</si>
  <si>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</si>
  <si>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</si>
  <si>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</si>
  <si>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</si>
  <si>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</si>
  <si>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</si>
  <si>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</si>
  <si>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</si>
  <si>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</si>
  <si>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</si>
  <si>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</si>
  <si>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</si>
  <si>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</si>
  <si>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</si>
  <si>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</si>
  <si>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</si>
  <si>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</si>
  <si>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</si>
  <si>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</si>
  <si>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</si>
  <si>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</si>
  <si>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</si>
  <si>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</si>
  <si>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</si>
  <si>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</si>
  <si>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</si>
  <si>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</si>
  <si>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</si>
  <si>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</si>
  <si>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</si>
  <si>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</si>
  <si>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</si>
  <si>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</si>
  <si>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</si>
  <si>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</si>
  <si>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</si>
  <si>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</si>
  <si>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</si>
  <si>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</si>
  <si>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</si>
  <si>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</si>
  <si>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</si>
  <si>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</si>
  <si>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</si>
  <si>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</si>
  <si>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</si>
  <si>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</si>
  <si>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</si>
  <si>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</si>
  <si>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</si>
  <si>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</si>
  <si>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</si>
  <si>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</si>
  <si>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</si>
  <si>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</si>
  <si>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</si>
  <si>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</si>
  <si>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</si>
  <si>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</si>
  <si>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</si>
  <si>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</si>
  <si>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</si>
  <si>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</si>
  <si>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</si>
  <si>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</si>
  <si>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</si>
  <si>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</si>
  <si>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</si>
  <si>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</si>
  <si>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</si>
  <si>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</si>
  <si>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</si>
  <si>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</si>
  <si>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</si>
  <si>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</si>
  <si>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</si>
  <si>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</si>
  <si>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</si>
  <si>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</si>
  <si>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</si>
  <si>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</si>
  <si>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</si>
  <si>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</si>
  <si>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</si>
  <si>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</si>
  <si>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</si>
  <si>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</si>
  <si>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</si>
  <si>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</si>
  <si>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</si>
  <si>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</si>
  <si>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</si>
  <si>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</si>
  <si>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</si>
  <si>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</si>
  <si>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</si>
  <si>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</si>
  <si>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</si>
  <si>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</si>
  <si>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</si>
  <si>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</si>
  <si>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</si>
  <si>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</si>
  <si>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</si>
  <si>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</si>
  <si>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</si>
  <si>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</si>
  <si>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</si>
  <si>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</si>
  <si>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</si>
  <si>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</si>
  <si>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</si>
  <si>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</si>
  <si>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</si>
  <si>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</si>
  <si>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</si>
  <si>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</si>
  <si>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</si>
  <si>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</si>
  <si>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</si>
  <si>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</si>
  <si>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</si>
  <si>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</si>
  <si>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</si>
  <si>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</si>
  <si>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</si>
  <si>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</si>
  <si>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</si>
  <si>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</si>
  <si>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</si>
  <si>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</si>
  <si>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</si>
  <si>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</si>
  <si>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</si>
  <si>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</si>
  <si>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</si>
  <si>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</si>
  <si>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</si>
  <si>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</si>
  <si>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</si>
  <si>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</si>
  <si>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</si>
  <si>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</si>
  <si>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</si>
  <si>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</si>
  <si>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</si>
  <si>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</si>
  <si>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</si>
  <si>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</si>
  <si>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</si>
  <si>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</si>
  <si>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</si>
  <si>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</si>
  <si>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</si>
  <si>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</si>
  <si>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</si>
  <si>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</si>
  <si>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</si>
  <si>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</si>
  <si>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</si>
  <si>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</si>
  <si>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</si>
  <si>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</si>
  <si>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</si>
  <si>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</si>
  <si>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</si>
  <si>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</si>
  <si>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</si>
  <si>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</si>
  <si>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</si>
  <si>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</si>
  <si>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</si>
  <si>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</si>
  <si>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</si>
  <si>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</si>
  <si>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</si>
  <si>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</si>
  <si>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</si>
  <si>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</si>
  <si>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</si>
  <si>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</si>
  <si>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</si>
  <si>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</si>
  <si>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</si>
  <si>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</si>
  <si>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</si>
  <si>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</si>
  <si>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</si>
  <si>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</si>
  <si>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</si>
  <si>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</si>
  <si>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</si>
  <si>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</si>
  <si>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</si>
  <si>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</si>
  <si>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</si>
  <si>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</si>
  <si>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</si>
  <si>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</si>
  <si>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</si>
  <si>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</si>
  <si>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</si>
  <si>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</si>
  <si>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</si>
  <si>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</si>
  <si>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</si>
  <si>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</si>
  <si>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</si>
  <si>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</si>
  <si>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</si>
  <si>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</si>
  <si>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</si>
  <si>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</si>
  <si>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</si>
  <si>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</si>
  <si>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</si>
  <si>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</si>
  <si>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</si>
  <si>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</si>
  <si>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</si>
  <si>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</si>
  <si>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</si>
  <si>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</si>
  <si>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</si>
  <si>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</si>
  <si>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</si>
  <si>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</si>
  <si>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</si>
  <si>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</si>
  <si>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</si>
  <si>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</si>
  <si>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</si>
  <si>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</si>
  <si>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</si>
  <si>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</si>
  <si>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</si>
  <si>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</si>
  <si>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</si>
  <si>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</si>
  <si>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</si>
  <si>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</si>
  <si>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</si>
  <si>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</si>
  <si>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</si>
  <si>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</si>
  <si>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</si>
  <si>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</si>
  <si>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</si>
  <si>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</si>
  <si>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</si>
  <si>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</si>
  <si>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</si>
  <si>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</si>
  <si>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</si>
  <si>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</si>
  <si>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</si>
  <si>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</si>
  <si>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</si>
  <si>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</si>
  <si>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INSTITUTO MUNICIPAL DE PLANEACION DEL MUNICIPIO DE SALAMANCA, GUANAJUATO.</t>
  </si>
  <si>
    <t>Bajo protesta de decir verdad declaramos que los Estados Financieros y sus notas, son razonablemente correctos y son responsabilidad del emisor.</t>
  </si>
  <si>
    <t xml:space="preserve">              ____________________                                     _______________________________</t>
  </si>
  <si>
    <t xml:space="preserve">             ADRIAN PEÑA MIRANDA                                      ELIZABETH  RODRIGUEZ HUICHAPA</t>
  </si>
  <si>
    <t xml:space="preserve">              DIRECTOR GENERAL                                    COORDINADOR DE ADMINISTRACIÓN Y FINANZAS</t>
  </si>
  <si>
    <t xml:space="preserve">A. Dirección General </t>
  </si>
  <si>
    <t xml:space="preserve">B.Coordinación de administración y finanzas </t>
  </si>
  <si>
    <t>C. Coordinación de planeación,proyectos y diseño de ciudad</t>
  </si>
  <si>
    <t xml:space="preserve">D. Coordinación de vinculación, calidad y desarrollo tecnológico </t>
  </si>
  <si>
    <t xml:space="preserve">E. Coordinación de actualización de estudios, planes y proyectos </t>
  </si>
  <si>
    <t>F. Coordinación de asuntos jurídicos</t>
  </si>
  <si>
    <t xml:space="preserve">G. Coordinación de gestión financiera </t>
  </si>
  <si>
    <t>H. Coordinación  de investigación, cartografía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</si>
</sst>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90"/>
  <sheetViews>
    <sheetView showGridLines="0" topLeftCell="B55" zoomScale="75" zoomScaleNormal="75" workbookViewId="0">
      <selection activeCell="D97" sqref="D9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0" t="s">
        <v>0</v>
      </c>
      <c r="B1" s="161"/>
      <c r="C1" s="161"/>
      <c r="D1" s="161"/>
      <c r="E1" s="161"/>
      <c r="F1" s="162"/>
    </row>
    <row r="2" spans="1:6" ht="15" customHeight="1" x14ac:dyDescent="0.25">
      <c r="A2" s="110" t="s">
        <v>594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589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586</v>
      </c>
      <c r="C6" s="1" t="s">
        <v>587</v>
      </c>
      <c r="D6" s="42" t="s">
        <v>4</v>
      </c>
      <c r="E6" s="41" t="s">
        <v>586</v>
      </c>
      <c r="F6" s="1" t="s">
        <v>587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v>999955.42</v>
      </c>
      <c r="C9" s="47">
        <v>3103374.29</v>
      </c>
      <c r="D9" s="46" t="s">
        <v>10</v>
      </c>
      <c r="E9" s="47">
        <v>44414</v>
      </c>
      <c r="F9" s="47">
        <v>3103688.28</v>
      </c>
    </row>
    <row r="10" spans="1:6" x14ac:dyDescent="0.25">
      <c r="A10" s="48" t="s">
        <v>11</v>
      </c>
      <c r="B10" s="47">
        <v>0</v>
      </c>
      <c r="C10" s="47">
        <v>0</v>
      </c>
      <c r="D10" s="48" t="s">
        <v>12</v>
      </c>
      <c r="E10" s="47">
        <v>0</v>
      </c>
      <c r="F10" s="47">
        <v>0</v>
      </c>
    </row>
    <row r="11" spans="1:6" x14ac:dyDescent="0.25">
      <c r="A11" s="48" t="s">
        <v>13</v>
      </c>
      <c r="B11" s="47">
        <v>999955.42</v>
      </c>
      <c r="C11" s="47">
        <v>3103374.29</v>
      </c>
      <c r="D11" s="48" t="s">
        <v>14</v>
      </c>
      <c r="E11" s="47">
        <v>-1.06</v>
      </c>
      <c r="F11" s="47">
        <v>222984.94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47">
        <v>0</v>
      </c>
      <c r="C13" s="47">
        <v>0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44415.06</v>
      </c>
      <c r="F16" s="47">
        <v>134803.81</v>
      </c>
    </row>
    <row r="17" spans="1:6" x14ac:dyDescent="0.25">
      <c r="A17" s="46" t="s">
        <v>25</v>
      </c>
      <c r="B17" s="47">
        <v>4002.25</v>
      </c>
      <c r="C17" s="47">
        <v>378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2745899.53</v>
      </c>
    </row>
    <row r="19" spans="1:6" x14ac:dyDescent="0.25">
      <c r="A19" s="48" t="s">
        <v>29</v>
      </c>
      <c r="B19" s="47">
        <v>0</v>
      </c>
      <c r="C19" s="47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47">
        <v>4002.25</v>
      </c>
      <c r="C20" s="47">
        <v>378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0</v>
      </c>
      <c r="C22" s="47">
        <v>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0</v>
      </c>
      <c r="C25" s="47">
        <f>SUM(C26:C30)</f>
        <v>0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0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1003957.67</v>
      </c>
      <c r="C47" s="4">
        <f>C9+C17+C25+C31+C37+C38+C41</f>
        <v>3103752.29</v>
      </c>
      <c r="D47" s="2" t="s">
        <v>84</v>
      </c>
      <c r="E47" s="4">
        <f>E9+E19+E23+E26+E27+E31+E38+E42</f>
        <v>44414</v>
      </c>
      <c r="F47" s="4">
        <f>F9+F19+F23+F26+F27+F31+F38+F42</f>
        <v>3103688.28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0</v>
      </c>
      <c r="C52" s="47">
        <v>0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0</v>
      </c>
      <c r="C53" s="47">
        <v>0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0</v>
      </c>
      <c r="C54" s="47">
        <v>0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0</v>
      </c>
      <c r="C55" s="47">
        <v>0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44414</v>
      </c>
      <c r="F59" s="4">
        <f>F47+F57</f>
        <v>3103688.28</v>
      </c>
    </row>
    <row r="60" spans="1:6" x14ac:dyDescent="0.25">
      <c r="A60" s="3" t="s">
        <v>104</v>
      </c>
      <c r="B60" s="4">
        <f>SUM(B50:B58)</f>
        <v>0</v>
      </c>
      <c r="C60" s="4">
        <f>SUM(C50:C58)</f>
        <v>0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1003957.67</v>
      </c>
      <c r="C62" s="4">
        <f>SUM(C47+C60)</f>
        <v>3103752.29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0</v>
      </c>
      <c r="F63" s="47">
        <f>SUM(F64:F66)</f>
        <v>0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v>2241425.59</v>
      </c>
      <c r="F68" s="47">
        <v>1281945.93</v>
      </c>
    </row>
    <row r="69" spans="1:6" x14ac:dyDescent="0.25">
      <c r="A69" s="53"/>
      <c r="B69" s="45"/>
      <c r="C69" s="45"/>
      <c r="D69" s="46" t="s">
        <v>112</v>
      </c>
      <c r="E69" s="47">
        <v>959479.66</v>
      </c>
      <c r="F69" s="47">
        <v>-147948.22</v>
      </c>
    </row>
    <row r="70" spans="1:6" x14ac:dyDescent="0.25">
      <c r="A70" s="53"/>
      <c r="B70" s="45"/>
      <c r="C70" s="45"/>
      <c r="D70" s="46" t="s">
        <v>113</v>
      </c>
      <c r="E70" s="47">
        <v>1281945.93</v>
      </c>
      <c r="F70" s="47">
        <v>1429894.25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2241425.59</v>
      </c>
      <c r="F79" s="4">
        <f>F63+F68+F75</f>
        <v>1281945.93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2285839.59</v>
      </c>
      <c r="F81" s="4">
        <f>F59+F79</f>
        <v>4385634.21</v>
      </c>
    </row>
    <row r="82" spans="1:6" x14ac:dyDescent="0.25">
      <c r="A82" s="54"/>
      <c r="B82" s="55"/>
      <c r="C82" s="55"/>
      <c r="D82" s="55"/>
      <c r="E82" s="56"/>
      <c r="F82" s="56"/>
    </row>
    <row r="86" spans="1:6" x14ac:dyDescent="0.25">
      <c r="B86" t="s">
        <v>595</v>
      </c>
    </row>
    <row r="88" spans="1:6" x14ac:dyDescent="0.25">
      <c r="B88" t="s">
        <v>596</v>
      </c>
    </row>
    <row r="89" spans="1:6" x14ac:dyDescent="0.25">
      <c r="B89" t="s">
        <v>597</v>
      </c>
    </row>
    <row r="90" spans="1:6" x14ac:dyDescent="0.25">
      <c r="B90" t="s">
        <v>598</v>
      </c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0:F10 B48:C62 B32:C46 B47 B12:C16 B18:C19 B21:C30 E12:F15 E17:F17 E19:F67 E1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46"/>
  <sheetViews>
    <sheetView showGridLines="0" topLeftCell="A7" zoomScale="75" zoomScaleNormal="75" workbookViewId="0">
      <selection activeCell="B18" sqref="B18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439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INSTITUTO MUNICIPAL DE PLANEACION DEL MUNICIPIO DE SALAMANCA, GUANAJUATO.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440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441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25">
      <c r="A7" s="26" t="s">
        <v>555</v>
      </c>
      <c r="B7" s="119">
        <f>SUM(B8:B19)</f>
        <v>7213000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556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557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479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480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558</v>
      </c>
      <c r="B12" s="75">
        <v>3000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559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483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484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560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486</v>
      </c>
      <c r="B17" s="75">
        <v>7210000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561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562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570</v>
      </c>
      <c r="B20" s="75"/>
      <c r="C20" s="75"/>
      <c r="D20" s="75"/>
      <c r="E20" s="75"/>
      <c r="F20" s="75"/>
      <c r="G20" s="75"/>
    </row>
    <row r="21" spans="1:7" x14ac:dyDescent="0.25">
      <c r="A21" s="3" t="s">
        <v>563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564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565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491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492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566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570</v>
      </c>
      <c r="B27" s="76"/>
      <c r="C27" s="76"/>
      <c r="D27" s="76"/>
      <c r="E27" s="76"/>
      <c r="F27" s="76"/>
      <c r="G27" s="76"/>
    </row>
    <row r="28" spans="1:7" x14ac:dyDescent="0.25">
      <c r="A28" s="3" t="s">
        <v>567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568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570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569</v>
      </c>
      <c r="B31" s="119">
        <f>B21+B7+B28</f>
        <v>7213000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456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496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  <row r="42" spans="1:7" x14ac:dyDescent="0.25">
      <c r="A42" t="s">
        <v>595</v>
      </c>
    </row>
    <row r="44" spans="1:7" x14ac:dyDescent="0.25">
      <c r="A44" t="s">
        <v>596</v>
      </c>
    </row>
    <row r="45" spans="1:7" x14ac:dyDescent="0.25">
      <c r="A45" t="s">
        <v>597</v>
      </c>
    </row>
    <row r="46" spans="1:7" x14ac:dyDescent="0.25">
      <c r="A46" t="s">
        <v>598</v>
      </c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1 B13:G16 C12:G12 B18:G31 C17:G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9"/>
  <sheetViews>
    <sheetView showGridLines="0" zoomScale="75" zoomScaleNormal="75" workbookViewId="0">
      <selection activeCell="A32" sqref="A32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458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INSTITUTO MUNICIPAL DE PLANEACION DEL MUNICIPIO DE SALAMANCA, GUANAJUATO.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459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441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25">
      <c r="A7" s="26" t="s">
        <v>461</v>
      </c>
      <c r="B7" s="119">
        <f t="shared" ref="B7:G7" si="0">SUM(B8:B16)</f>
        <v>7213000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573</v>
      </c>
      <c r="B8" s="75">
        <v>6135358.2000000002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574</v>
      </c>
      <c r="B9" s="75">
        <v>132000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464</v>
      </c>
      <c r="B10" s="75">
        <v>854641.8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465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575</v>
      </c>
      <c r="B12" s="75">
        <v>88000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468</v>
      </c>
      <c r="B14" s="75">
        <v>3000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469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470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471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573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574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464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465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467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468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472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570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473</v>
      </c>
      <c r="B29" s="119">
        <f>B18+B7</f>
        <v>7213000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5" spans="1:1" x14ac:dyDescent="0.25">
      <c r="A35" t="s">
        <v>595</v>
      </c>
    </row>
    <row r="37" spans="1:1" x14ac:dyDescent="0.25">
      <c r="A37" t="s">
        <v>596</v>
      </c>
    </row>
    <row r="38" spans="1:1" x14ac:dyDescent="0.25">
      <c r="A38" t="s">
        <v>597</v>
      </c>
    </row>
    <row r="39" spans="1:1" x14ac:dyDescent="0.25">
      <c r="A39" t="s">
        <v>598</v>
      </c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26 B29:G29 B11:G11 C8:G8 C9:G9 C10:G10 B13:G13 C12:G12 B15:G16 C14:G1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48"/>
  <sheetViews>
    <sheetView showGridLines="0" topLeftCell="B3" zoomScale="75" zoomScaleNormal="75" workbookViewId="0">
      <selection activeCell="H30" sqref="H3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474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INSTITUTO MUNICIPAL DE PLANEACION DEL MUNICIPIO DE SALAMANCA, GUANAJUATO.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475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25">
      <c r="A6" s="26" t="s">
        <v>444</v>
      </c>
      <c r="B6" s="119">
        <f>SUM(B7:B18)</f>
        <v>0</v>
      </c>
      <c r="C6" s="119">
        <f t="shared" ref="C6:G6" si="0">SUM(C7:C18)</f>
        <v>0</v>
      </c>
      <c r="D6" s="119">
        <f t="shared" si="0"/>
        <v>0</v>
      </c>
      <c r="E6" s="119">
        <f t="shared" si="0"/>
        <v>4073160.88</v>
      </c>
      <c r="F6" s="119">
        <f t="shared" si="0"/>
        <v>6265422.54</v>
      </c>
      <c r="G6" s="119">
        <f t="shared" si="0"/>
        <v>7213000</v>
      </c>
    </row>
    <row r="7" spans="1:7" x14ac:dyDescent="0.25">
      <c r="A7" s="58" t="s">
        <v>556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557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479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480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558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3000</v>
      </c>
    </row>
    <row r="12" spans="1:7" x14ac:dyDescent="0.25">
      <c r="A12" s="58" t="s">
        <v>559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483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484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486</v>
      </c>
      <c r="B16" s="75">
        <v>0</v>
      </c>
      <c r="C16" s="75">
        <v>0</v>
      </c>
      <c r="D16" s="75">
        <v>0</v>
      </c>
      <c r="E16" s="75">
        <v>4073160.88</v>
      </c>
      <c r="F16" s="75">
        <v>6265422.54</v>
      </c>
      <c r="G16" s="75">
        <v>7210000</v>
      </c>
    </row>
    <row r="17" spans="1:7" x14ac:dyDescent="0.25">
      <c r="A17" s="58" t="s">
        <v>561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562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450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564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565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491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492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566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454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494</v>
      </c>
      <c r="B30" s="119">
        <f>B20+B6+B27</f>
        <v>0</v>
      </c>
      <c r="C30" s="119">
        <f t="shared" ref="C30:G30" si="3">C20+C6+C27</f>
        <v>0</v>
      </c>
      <c r="D30" s="119">
        <f t="shared" si="3"/>
        <v>0</v>
      </c>
      <c r="E30" s="119">
        <f t="shared" si="3"/>
        <v>4073160.88</v>
      </c>
      <c r="F30" s="119">
        <f t="shared" si="3"/>
        <v>6265422.54</v>
      </c>
      <c r="G30" s="119">
        <f t="shared" si="3"/>
        <v>7213000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456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496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584</v>
      </c>
    </row>
    <row r="39" spans="1:7" x14ac:dyDescent="0.25">
      <c r="A39" t="s">
        <v>585</v>
      </c>
    </row>
    <row r="44" spans="1:7" x14ac:dyDescent="0.25">
      <c r="A44" t="s">
        <v>595</v>
      </c>
    </row>
    <row r="46" spans="1:7" x14ac:dyDescent="0.25">
      <c r="A46" t="s">
        <v>596</v>
      </c>
    </row>
    <row r="47" spans="1:7" x14ac:dyDescent="0.25">
      <c r="A47" t="s">
        <v>597</v>
      </c>
    </row>
    <row r="48" spans="1:7" x14ac:dyDescent="0.25">
      <c r="A48" t="s">
        <v>598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10 B12:G15 B11:F11 B17:G30 B16:D1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41"/>
  <sheetViews>
    <sheetView showGridLines="0" topLeftCell="A2" zoomScale="75" zoomScaleNormal="75" workbookViewId="0">
      <selection activeCell="A31" sqref="A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499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>INSTITUTO MUNICIPAL DE PLANEACION DEL MUNICIPIO DE SALAMANCA, GUANAJUATO.</v>
      </c>
      <c r="B2" s="182"/>
      <c r="C2" s="182"/>
      <c r="D2" s="182"/>
      <c r="E2" s="182"/>
      <c r="F2" s="182"/>
      <c r="G2" s="183"/>
    </row>
    <row r="3" spans="1:7" x14ac:dyDescent="0.25">
      <c r="A3" s="178" t="s">
        <v>500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25">
      <c r="A6" s="26" t="s">
        <v>461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4073159.0799999996</v>
      </c>
      <c r="F6" s="119">
        <f t="shared" si="0"/>
        <v>6265422.5399999991</v>
      </c>
      <c r="G6" s="119">
        <f t="shared" si="0"/>
        <v>7213000</v>
      </c>
    </row>
    <row r="7" spans="1:7" x14ac:dyDescent="0.25">
      <c r="A7" s="58" t="s">
        <v>573</v>
      </c>
      <c r="B7" s="75">
        <v>0</v>
      </c>
      <c r="C7" s="75">
        <v>0</v>
      </c>
      <c r="D7" s="75">
        <v>0</v>
      </c>
      <c r="E7" s="75">
        <v>2172161.69</v>
      </c>
      <c r="F7" s="75">
        <v>4176588.5</v>
      </c>
      <c r="G7" s="75">
        <v>6135358.2000000002</v>
      </c>
    </row>
    <row r="8" spans="1:7" ht="15.75" customHeight="1" x14ac:dyDescent="0.25">
      <c r="A8" s="58" t="s">
        <v>574</v>
      </c>
      <c r="B8" s="75">
        <v>0</v>
      </c>
      <c r="C8" s="75">
        <v>0</v>
      </c>
      <c r="D8" s="75">
        <v>0</v>
      </c>
      <c r="E8" s="75">
        <v>114650.48</v>
      </c>
      <c r="F8" s="75">
        <v>220866.05</v>
      </c>
      <c r="G8" s="75">
        <v>132000</v>
      </c>
    </row>
    <row r="9" spans="1:7" x14ac:dyDescent="0.25">
      <c r="A9" s="58" t="s">
        <v>464</v>
      </c>
      <c r="B9" s="75">
        <v>0</v>
      </c>
      <c r="C9" s="75">
        <v>0</v>
      </c>
      <c r="D9" s="75">
        <v>0</v>
      </c>
      <c r="E9" s="75">
        <v>329648.71999999997</v>
      </c>
      <c r="F9" s="75">
        <v>1708848.81</v>
      </c>
      <c r="G9" s="75">
        <v>854641.8</v>
      </c>
    </row>
    <row r="10" spans="1:7" x14ac:dyDescent="0.25">
      <c r="A10" s="58" t="s">
        <v>465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575</v>
      </c>
      <c r="B11" s="75">
        <v>0</v>
      </c>
      <c r="C11" s="75">
        <v>0</v>
      </c>
      <c r="D11" s="75">
        <v>0</v>
      </c>
      <c r="E11" s="75">
        <v>1456698.19</v>
      </c>
      <c r="F11" s="75">
        <v>159119.18</v>
      </c>
      <c r="G11" s="75">
        <v>88000</v>
      </c>
    </row>
    <row r="12" spans="1:7" x14ac:dyDescent="0.25">
      <c r="A12" s="58" t="s">
        <v>467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468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3000</v>
      </c>
    </row>
    <row r="14" spans="1:7" x14ac:dyDescent="0.25">
      <c r="A14" s="58" t="s">
        <v>469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471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573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574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464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465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575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467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468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472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570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473</v>
      </c>
      <c r="B28" s="119">
        <f>B17+B6</f>
        <v>0</v>
      </c>
      <c r="C28" s="119">
        <f t="shared" ref="C28:G28" si="2">C17+C6</f>
        <v>0</v>
      </c>
      <c r="D28" s="119">
        <f t="shared" si="2"/>
        <v>0</v>
      </c>
      <c r="E28" s="119">
        <f t="shared" si="2"/>
        <v>4073159.0799999996</v>
      </c>
      <c r="F28" s="119">
        <f t="shared" si="2"/>
        <v>6265422.5399999991</v>
      </c>
      <c r="G28" s="119">
        <f t="shared" si="2"/>
        <v>7213000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582</v>
      </c>
    </row>
    <row r="32" spans="1:7" x14ac:dyDescent="0.25">
      <c r="A32" t="s">
        <v>583</v>
      </c>
    </row>
    <row r="37" spans="1:1" x14ac:dyDescent="0.25">
      <c r="A37" t="s">
        <v>595</v>
      </c>
    </row>
    <row r="39" spans="1:1" x14ac:dyDescent="0.25">
      <c r="A39" t="s">
        <v>596</v>
      </c>
    </row>
    <row r="40" spans="1:1" x14ac:dyDescent="0.25">
      <c r="A40" t="s">
        <v>597</v>
      </c>
    </row>
    <row r="41" spans="1:1" x14ac:dyDescent="0.25">
      <c r="A41" t="s">
        <v>598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0:G10 B7:D7 B8:D8 B9:D9 B12:G12 B11:D11 B14:G28 B13:F1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77"/>
  <sheetViews>
    <sheetView showGridLines="0" tabSelected="1" zoomScale="75" zoomScaleNormal="75" workbookViewId="0">
      <selection activeCell="E11" sqref="E1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9" t="s">
        <v>503</v>
      </c>
      <c r="B1" s="161"/>
      <c r="C1" s="161"/>
      <c r="D1" s="161"/>
      <c r="E1" s="161"/>
      <c r="F1" s="161"/>
    </row>
    <row r="2" spans="1:6" x14ac:dyDescent="0.25">
      <c r="A2" s="181" t="str">
        <f>'Formato 1'!A2</f>
        <v>INSTITUTO MUNICIPAL DE PLANEACION DEL MUNICIPIO DE SALAMANCA, GUANAJUATO.</v>
      </c>
      <c r="B2" s="182"/>
      <c r="C2" s="182"/>
      <c r="D2" s="182"/>
      <c r="E2" s="182"/>
      <c r="F2" s="183"/>
    </row>
    <row r="3" spans="1:6" x14ac:dyDescent="0.25">
      <c r="A3" s="178" t="s">
        <v>504</v>
      </c>
      <c r="B3" s="179"/>
      <c r="C3" s="179"/>
      <c r="D3" s="179"/>
      <c r="E3" s="179"/>
      <c r="F3" s="180"/>
    </row>
    <row r="4" spans="1:6" ht="30" x14ac:dyDescent="0.25">
      <c r="A4" s="139" t="s">
        <v>442</v>
      </c>
      <c r="B4" s="7" t="s">
        <v>505</v>
      </c>
      <c r="C4" s="33" t="s">
        <v>506</v>
      </c>
      <c r="D4" s="33" t="s">
        <v>507</v>
      </c>
      <c r="E4" s="33" t="s">
        <v>508</v>
      </c>
      <c r="F4" s="33" t="s">
        <v>509</v>
      </c>
    </row>
    <row r="5" spans="1:6" ht="15.75" customHeight="1" x14ac:dyDescent="0.25">
      <c r="A5" s="143" t="s">
        <v>510</v>
      </c>
      <c r="B5" s="148"/>
      <c r="C5" s="148"/>
      <c r="D5" s="148"/>
      <c r="E5" s="148"/>
      <c r="F5" s="148"/>
    </row>
    <row r="6" spans="1:6" ht="30" x14ac:dyDescent="0.25">
      <c r="A6" s="146" t="s">
        <v>511</v>
      </c>
      <c r="B6" s="145"/>
      <c r="C6" s="145"/>
      <c r="D6" s="145"/>
      <c r="E6" s="145"/>
      <c r="F6" s="145"/>
    </row>
    <row r="7" spans="1:6" ht="15.75" customHeight="1" x14ac:dyDescent="0.25">
      <c r="A7" s="146" t="s">
        <v>512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513</v>
      </c>
      <c r="B9" s="145"/>
      <c r="C9" s="145"/>
      <c r="D9" s="145"/>
      <c r="E9" s="145"/>
      <c r="F9" s="145"/>
    </row>
    <row r="10" spans="1:6" x14ac:dyDescent="0.25">
      <c r="A10" s="146" t="s">
        <v>514</v>
      </c>
      <c r="B10" s="155"/>
      <c r="C10" s="155"/>
      <c r="D10" s="155"/>
      <c r="E10" s="155"/>
      <c r="F10" s="155"/>
    </row>
    <row r="11" spans="1:6" x14ac:dyDescent="0.25">
      <c r="A11" s="67" t="s">
        <v>515</v>
      </c>
      <c r="B11" s="155"/>
      <c r="C11" s="155"/>
      <c r="D11" s="155"/>
      <c r="E11" s="155"/>
      <c r="F11" s="155"/>
    </row>
    <row r="12" spans="1:6" x14ac:dyDescent="0.25">
      <c r="A12" s="67" t="s">
        <v>516</v>
      </c>
      <c r="B12" s="155"/>
      <c r="C12" s="155"/>
      <c r="D12" s="155"/>
      <c r="E12" s="155"/>
      <c r="F12" s="155"/>
    </row>
    <row r="13" spans="1:6" x14ac:dyDescent="0.25">
      <c r="A13" s="67" t="s">
        <v>517</v>
      </c>
      <c r="B13" s="155"/>
      <c r="C13" s="155"/>
      <c r="D13" s="155"/>
      <c r="E13" s="155"/>
      <c r="F13" s="155"/>
    </row>
    <row r="14" spans="1:6" x14ac:dyDescent="0.25">
      <c r="A14" s="146" t="s">
        <v>518</v>
      </c>
      <c r="B14" s="155"/>
      <c r="C14" s="155"/>
      <c r="D14" s="155"/>
      <c r="E14" s="155"/>
      <c r="F14" s="155"/>
    </row>
    <row r="15" spans="1:6" x14ac:dyDescent="0.25">
      <c r="A15" s="67" t="s">
        <v>515</v>
      </c>
      <c r="B15" s="155"/>
      <c r="C15" s="155"/>
      <c r="D15" s="155"/>
      <c r="E15" s="155"/>
      <c r="F15" s="155"/>
    </row>
    <row r="16" spans="1:6" x14ac:dyDescent="0.25">
      <c r="A16" s="67" t="s">
        <v>516</v>
      </c>
      <c r="B16" s="156"/>
      <c r="C16" s="156"/>
      <c r="D16" s="156"/>
      <c r="E16" s="156"/>
      <c r="F16" s="156"/>
    </row>
    <row r="17" spans="1:6" x14ac:dyDescent="0.25">
      <c r="A17" s="67" t="s">
        <v>517</v>
      </c>
      <c r="B17" s="157"/>
      <c r="C17" s="157"/>
      <c r="D17" s="157"/>
      <c r="E17" s="157"/>
      <c r="F17" s="157"/>
    </row>
    <row r="18" spans="1:6" x14ac:dyDescent="0.25">
      <c r="A18" s="146" t="s">
        <v>519</v>
      </c>
      <c r="B18" s="157"/>
      <c r="C18" s="157"/>
      <c r="D18" s="157"/>
      <c r="E18" s="157"/>
      <c r="F18" s="157"/>
    </row>
    <row r="19" spans="1:6" x14ac:dyDescent="0.25">
      <c r="A19" s="146" t="s">
        <v>520</v>
      </c>
      <c r="B19" s="157"/>
      <c r="C19" s="157"/>
      <c r="D19" s="157"/>
      <c r="E19" s="157"/>
      <c r="F19" s="157"/>
    </row>
    <row r="20" spans="1:6" x14ac:dyDescent="0.25">
      <c r="A20" s="146" t="s">
        <v>521</v>
      </c>
      <c r="B20" s="158"/>
      <c r="C20" s="158"/>
      <c r="D20" s="158"/>
      <c r="E20" s="158"/>
      <c r="F20" s="158"/>
    </row>
    <row r="21" spans="1:6" x14ac:dyDescent="0.25">
      <c r="A21" s="146" t="s">
        <v>522</v>
      </c>
      <c r="B21" s="158"/>
      <c r="C21" s="158"/>
      <c r="D21" s="158"/>
      <c r="E21" s="158"/>
      <c r="F21" s="158"/>
    </row>
    <row r="22" spans="1:6" x14ac:dyDescent="0.25">
      <c r="A22" s="146" t="s">
        <v>523</v>
      </c>
      <c r="B22" s="158"/>
      <c r="C22" s="158"/>
      <c r="D22" s="158"/>
      <c r="E22" s="158"/>
      <c r="F22" s="158"/>
    </row>
    <row r="23" spans="1:6" x14ac:dyDescent="0.25">
      <c r="A23" s="146" t="s">
        <v>524</v>
      </c>
      <c r="B23" s="158"/>
      <c r="C23" s="158"/>
      <c r="D23" s="158"/>
      <c r="E23" s="158"/>
      <c r="F23" s="158"/>
    </row>
    <row r="24" spans="1:6" x14ac:dyDescent="0.25">
      <c r="A24" s="146" t="s">
        <v>525</v>
      </c>
      <c r="B24" s="150"/>
      <c r="C24" s="150"/>
      <c r="D24" s="150"/>
      <c r="E24" s="150"/>
      <c r="F24" s="150"/>
    </row>
    <row r="25" spans="1:6" x14ac:dyDescent="0.25">
      <c r="A25" s="146" t="s">
        <v>526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527</v>
      </c>
      <c r="B27" s="149"/>
      <c r="C27" s="149"/>
      <c r="D27" s="149"/>
      <c r="E27" s="149"/>
      <c r="F27" s="149"/>
    </row>
    <row r="28" spans="1:6" x14ac:dyDescent="0.25">
      <c r="A28" s="146" t="s">
        <v>528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529</v>
      </c>
      <c r="B30" s="53"/>
      <c r="C30" s="53"/>
      <c r="D30" s="53"/>
      <c r="E30" s="53"/>
      <c r="F30" s="53"/>
    </row>
    <row r="31" spans="1:6" x14ac:dyDescent="0.25">
      <c r="A31" s="154" t="s">
        <v>514</v>
      </c>
      <c r="B31" s="91"/>
      <c r="C31" s="91"/>
      <c r="D31" s="91"/>
      <c r="E31" s="91"/>
      <c r="F31" s="91"/>
    </row>
    <row r="32" spans="1:6" x14ac:dyDescent="0.25">
      <c r="A32" s="154" t="s">
        <v>518</v>
      </c>
      <c r="B32" s="91"/>
      <c r="C32" s="91"/>
      <c r="D32" s="91"/>
      <c r="E32" s="91"/>
      <c r="F32" s="91"/>
    </row>
    <row r="33" spans="1:6" x14ac:dyDescent="0.25">
      <c r="A33" s="154" t="s">
        <v>530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531</v>
      </c>
      <c r="B35" s="53"/>
      <c r="C35" s="53"/>
      <c r="D35" s="53"/>
      <c r="E35" s="53"/>
      <c r="F35" s="53"/>
    </row>
    <row r="36" spans="1:6" x14ac:dyDescent="0.25">
      <c r="A36" s="154" t="s">
        <v>532</v>
      </c>
      <c r="B36" s="53"/>
      <c r="C36" s="53"/>
      <c r="D36" s="53"/>
      <c r="E36" s="53"/>
      <c r="F36" s="53"/>
    </row>
    <row r="37" spans="1:6" x14ac:dyDescent="0.25">
      <c r="A37" s="154" t="s">
        <v>533</v>
      </c>
      <c r="B37" s="53"/>
      <c r="C37" s="53"/>
      <c r="D37" s="53"/>
      <c r="E37" s="53"/>
      <c r="F37" s="53"/>
    </row>
    <row r="38" spans="1:6" x14ac:dyDescent="0.25">
      <c r="A38" s="154" t="s">
        <v>534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535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536</v>
      </c>
      <c r="B42" s="53"/>
      <c r="C42" s="53"/>
      <c r="D42" s="53"/>
      <c r="E42" s="53"/>
      <c r="F42" s="53"/>
    </row>
    <row r="43" spans="1:6" x14ac:dyDescent="0.25">
      <c r="A43" s="154" t="s">
        <v>537</v>
      </c>
      <c r="B43" s="91"/>
      <c r="C43" s="91"/>
      <c r="D43" s="91"/>
      <c r="E43" s="91"/>
      <c r="F43" s="91"/>
    </row>
    <row r="44" spans="1:6" x14ac:dyDescent="0.25">
      <c r="A44" s="154" t="s">
        <v>538</v>
      </c>
      <c r="B44" s="91"/>
      <c r="C44" s="91"/>
      <c r="D44" s="91"/>
      <c r="E44" s="91"/>
      <c r="F44" s="91"/>
    </row>
    <row r="45" spans="1:6" x14ac:dyDescent="0.25">
      <c r="A45" s="154" t="s">
        <v>539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540</v>
      </c>
      <c r="B47" s="53"/>
      <c r="C47" s="53"/>
      <c r="D47" s="53"/>
      <c r="E47" s="53"/>
      <c r="F47" s="53"/>
    </row>
    <row r="48" spans="1:6" x14ac:dyDescent="0.25">
      <c r="A48" s="154" t="s">
        <v>538</v>
      </c>
      <c r="B48" s="91"/>
      <c r="C48" s="91"/>
      <c r="D48" s="91"/>
      <c r="E48" s="91"/>
      <c r="F48" s="91"/>
    </row>
    <row r="49" spans="1:6" x14ac:dyDescent="0.25">
      <c r="A49" s="154" t="s">
        <v>539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541</v>
      </c>
      <c r="B51" s="53"/>
      <c r="C51" s="53"/>
      <c r="D51" s="53"/>
      <c r="E51" s="53"/>
      <c r="F51" s="53"/>
    </row>
    <row r="52" spans="1:6" x14ac:dyDescent="0.25">
      <c r="A52" s="154" t="s">
        <v>538</v>
      </c>
      <c r="B52" s="91"/>
      <c r="C52" s="91"/>
      <c r="D52" s="91"/>
      <c r="E52" s="91"/>
      <c r="F52" s="91"/>
    </row>
    <row r="53" spans="1:6" x14ac:dyDescent="0.25">
      <c r="A53" s="154" t="s">
        <v>539</v>
      </c>
      <c r="B53" s="91"/>
      <c r="C53" s="91"/>
      <c r="D53" s="91"/>
      <c r="E53" s="91"/>
      <c r="F53" s="91"/>
    </row>
    <row r="54" spans="1:6" x14ac:dyDescent="0.25">
      <c r="A54" s="154" t="s">
        <v>542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543</v>
      </c>
      <c r="B56" s="53"/>
      <c r="C56" s="53"/>
      <c r="D56" s="53"/>
      <c r="E56" s="53"/>
      <c r="F56" s="53"/>
    </row>
    <row r="57" spans="1:6" x14ac:dyDescent="0.25">
      <c r="A57" s="154" t="s">
        <v>538</v>
      </c>
      <c r="B57" s="91"/>
      <c r="C57" s="91"/>
      <c r="D57" s="91"/>
      <c r="E57" s="91"/>
      <c r="F57" s="91"/>
    </row>
    <row r="58" spans="1:6" x14ac:dyDescent="0.25">
      <c r="A58" s="154" t="s">
        <v>539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544</v>
      </c>
      <c r="B60" s="53"/>
      <c r="C60" s="53"/>
      <c r="D60" s="53"/>
      <c r="E60" s="53"/>
      <c r="F60" s="53"/>
    </row>
    <row r="61" spans="1:6" x14ac:dyDescent="0.25">
      <c r="A61" s="154" t="s">
        <v>545</v>
      </c>
      <c r="B61" s="141"/>
      <c r="C61" s="141"/>
      <c r="D61" s="141"/>
      <c r="E61" s="141"/>
      <c r="F61" s="141"/>
    </row>
    <row r="62" spans="1:6" x14ac:dyDescent="0.25">
      <c r="A62" s="154" t="s">
        <v>546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547</v>
      </c>
      <c r="B64" s="141"/>
      <c r="C64" s="141"/>
      <c r="D64" s="141"/>
      <c r="E64" s="141"/>
      <c r="F64" s="141"/>
    </row>
    <row r="65" spans="1:6" x14ac:dyDescent="0.25">
      <c r="A65" s="154" t="s">
        <v>548</v>
      </c>
      <c r="B65" s="141"/>
      <c r="C65" s="141"/>
      <c r="D65" s="141"/>
      <c r="E65" s="141"/>
      <c r="F65" s="141"/>
    </row>
    <row r="66" spans="1:6" x14ac:dyDescent="0.25">
      <c r="A66" s="154" t="s">
        <v>549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  <row r="73" spans="1:6" x14ac:dyDescent="0.25">
      <c r="A73" t="s">
        <v>595</v>
      </c>
    </row>
    <row r="75" spans="1:6" x14ac:dyDescent="0.25">
      <c r="A75" t="s">
        <v>596</v>
      </c>
    </row>
    <row r="76" spans="1:6" x14ac:dyDescent="0.25">
      <c r="A76" t="s">
        <v>597</v>
      </c>
    </row>
    <row r="77" spans="1:6" x14ac:dyDescent="0.25">
      <c r="A77" t="s">
        <v>598</v>
      </c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439</v>
      </c>
      <c r="B1" s="186"/>
      <c r="C1" s="186"/>
      <c r="D1" s="186"/>
      <c r="E1" s="186"/>
      <c r="F1" s="186"/>
      <c r="G1" s="186"/>
    </row>
    <row r="2" spans="1:7" x14ac:dyDescent="0.25">
      <c r="A2" s="128" t="str">
        <f>'Formato 1'!A2</f>
        <v>INSTITUTO MUNICIPAL DE PLANEACION DEL MUNICIPIO DE SALAMANCA, GUANAJUATO.</v>
      </c>
      <c r="B2" s="129"/>
      <c r="C2" s="129"/>
      <c r="D2" s="129"/>
      <c r="E2" s="129"/>
      <c r="F2" s="129"/>
      <c r="G2" s="130"/>
    </row>
    <row r="3" spans="1:7" x14ac:dyDescent="0.25">
      <c r="A3" s="131" t="s">
        <v>440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441</v>
      </c>
      <c r="B5" s="132"/>
      <c r="C5" s="132"/>
      <c r="D5" s="132"/>
      <c r="E5" s="132"/>
      <c r="F5" s="132"/>
      <c r="G5" s="133"/>
    </row>
    <row r="6" spans="1:7" x14ac:dyDescent="0.25">
      <c r="A6" s="184" t="s">
        <v>442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443</v>
      </c>
      <c r="C7" s="185"/>
      <c r="D7" s="185"/>
      <c r="E7" s="185"/>
      <c r="F7" s="185"/>
      <c r="G7" s="185"/>
    </row>
    <row r="8" spans="1:7" ht="30" x14ac:dyDescent="0.25">
      <c r="A8" s="71" t="s">
        <v>444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445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446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447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448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449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450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452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453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454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455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456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457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458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INSTITUTO MUNICIPAL DE PLANEACION DEL MUNICIPIO DE SALAMANCA, GUANAJUATO.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459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441</v>
      </c>
      <c r="B5" s="114"/>
      <c r="C5" s="114"/>
      <c r="D5" s="114"/>
      <c r="E5" s="114"/>
      <c r="F5" s="114"/>
      <c r="G5" s="115"/>
    </row>
    <row r="6" spans="1:7" x14ac:dyDescent="0.25">
      <c r="A6" s="188" t="s">
        <v>460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443</v>
      </c>
      <c r="C7" s="185"/>
      <c r="D7" s="185"/>
      <c r="E7" s="185"/>
      <c r="F7" s="185"/>
      <c r="G7" s="185"/>
    </row>
    <row r="8" spans="1:7" x14ac:dyDescent="0.25">
      <c r="A8" s="26" t="s">
        <v>461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464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471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462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463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464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468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473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474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INSTITUTO MUNICIPAL DE PLANEACION DEL MUNICIPIO DE SALAMANCA, GUANAJUATO.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475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1" t="s">
        <v>442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68"/>
      <c r="B6" s="193"/>
      <c r="C6" s="193"/>
      <c r="D6" s="193"/>
      <c r="E6" s="193"/>
      <c r="F6" s="193"/>
      <c r="G6" s="37" t="s">
        <v>476</v>
      </c>
    </row>
    <row r="7" spans="1:7" x14ac:dyDescent="0.25">
      <c r="A7" s="62" t="s">
        <v>444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477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478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479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482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483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484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485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486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487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488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450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489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492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493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454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494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456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495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496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497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498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499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INSTITUTO MUNICIPAL DE PLANEACION DEL MUNICIPIO DE SALAMANCA, GUANAJUATO.</v>
      </c>
      <c r="B2" s="129"/>
      <c r="C2" s="129"/>
      <c r="D2" s="129"/>
      <c r="E2" s="129"/>
      <c r="F2" s="129"/>
      <c r="G2" s="130"/>
    </row>
    <row r="3" spans="1:7" x14ac:dyDescent="0.25">
      <c r="A3" s="113" t="s">
        <v>500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4" t="s">
        <v>460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501</v>
      </c>
    </row>
    <row r="7" spans="1:7" x14ac:dyDescent="0.25">
      <c r="A7" s="26" t="s">
        <v>461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462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463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464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471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462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464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465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466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467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468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472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502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497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498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503</v>
      </c>
      <c r="B1" s="196"/>
      <c r="C1" s="196"/>
      <c r="D1" s="196"/>
      <c r="E1" s="196"/>
      <c r="F1" s="196"/>
    </row>
    <row r="2" spans="1:6" ht="20.100000000000001" customHeight="1" x14ac:dyDescent="0.25">
      <c r="A2" s="110" t="str">
        <f>'Formato 1'!A2</f>
        <v>INSTITUTO MUNICIPAL DE PLANEACION DEL MUNICIPIO DE SALAMANCA, GUANAJUATO.</v>
      </c>
      <c r="B2" s="134"/>
      <c r="C2" s="134"/>
      <c r="D2" s="134"/>
      <c r="E2" s="134"/>
      <c r="F2" s="135"/>
    </row>
    <row r="3" spans="1:6" ht="29.25" customHeight="1" x14ac:dyDescent="0.25">
      <c r="A3" s="136" t="s">
        <v>504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505</v>
      </c>
      <c r="C4" s="121" t="s">
        <v>506</v>
      </c>
      <c r="D4" s="121" t="s">
        <v>507</v>
      </c>
      <c r="E4" s="121" t="s">
        <v>508</v>
      </c>
      <c r="F4" s="121" t="s">
        <v>509</v>
      </c>
    </row>
    <row r="5" spans="1:6" ht="12.75" customHeight="1" x14ac:dyDescent="0.25">
      <c r="A5" s="18" t="s">
        <v>510</v>
      </c>
      <c r="B5" s="53"/>
      <c r="C5" s="53"/>
      <c r="D5" s="53"/>
      <c r="E5" s="53"/>
      <c r="F5" s="53"/>
    </row>
    <row r="6" spans="1:6" ht="30" x14ac:dyDescent="0.25">
      <c r="A6" s="59" t="s">
        <v>511</v>
      </c>
      <c r="B6" s="60"/>
      <c r="C6" s="60"/>
      <c r="D6" s="60"/>
      <c r="E6" s="60"/>
      <c r="F6" s="60"/>
    </row>
    <row r="7" spans="1:6" ht="15" x14ac:dyDescent="0.25">
      <c r="A7" s="59" t="s">
        <v>512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513</v>
      </c>
      <c r="B9" s="45"/>
      <c r="C9" s="45"/>
      <c r="D9" s="45"/>
      <c r="E9" s="45"/>
      <c r="F9" s="45"/>
    </row>
    <row r="10" spans="1:6" ht="15" x14ac:dyDescent="0.25">
      <c r="A10" s="59" t="s">
        <v>514</v>
      </c>
      <c r="B10" s="60"/>
      <c r="C10" s="60"/>
      <c r="D10" s="60"/>
      <c r="E10" s="60"/>
      <c r="F10" s="60"/>
    </row>
    <row r="11" spans="1:6" ht="15" x14ac:dyDescent="0.25">
      <c r="A11" s="80" t="s">
        <v>515</v>
      </c>
      <c r="B11" s="60"/>
      <c r="C11" s="60"/>
      <c r="D11" s="60"/>
      <c r="E11" s="60"/>
      <c r="F11" s="60"/>
    </row>
    <row r="12" spans="1:6" ht="15" x14ac:dyDescent="0.25">
      <c r="A12" s="80" t="s">
        <v>516</v>
      </c>
      <c r="B12" s="60"/>
      <c r="C12" s="60"/>
      <c r="D12" s="60"/>
      <c r="E12" s="60"/>
      <c r="F12" s="60"/>
    </row>
    <row r="13" spans="1:6" ht="15" x14ac:dyDescent="0.25">
      <c r="A13" s="80" t="s">
        <v>517</v>
      </c>
      <c r="B13" s="60"/>
      <c r="C13" s="60"/>
      <c r="D13" s="60"/>
      <c r="E13" s="60"/>
      <c r="F13" s="60"/>
    </row>
    <row r="14" spans="1:6" ht="15" x14ac:dyDescent="0.25">
      <c r="A14" s="59" t="s">
        <v>518</v>
      </c>
      <c r="B14" s="60"/>
      <c r="C14" s="60"/>
      <c r="D14" s="60"/>
      <c r="E14" s="60"/>
      <c r="F14" s="60"/>
    </row>
    <row r="15" spans="1:6" ht="15" x14ac:dyDescent="0.25">
      <c r="A15" s="80" t="s">
        <v>515</v>
      </c>
      <c r="B15" s="60"/>
      <c r="C15" s="60"/>
      <c r="D15" s="60"/>
      <c r="E15" s="60"/>
      <c r="F15" s="60"/>
    </row>
    <row r="16" spans="1:6" ht="15" x14ac:dyDescent="0.25">
      <c r="A16" s="80" t="s">
        <v>516</v>
      </c>
      <c r="B16" s="60"/>
      <c r="C16" s="60"/>
      <c r="D16" s="60"/>
      <c r="E16" s="60"/>
      <c r="F16" s="60"/>
    </row>
    <row r="17" spans="1:6" ht="15" x14ac:dyDescent="0.25">
      <c r="A17" s="80" t="s">
        <v>517</v>
      </c>
      <c r="B17" s="60"/>
      <c r="C17" s="60"/>
      <c r="D17" s="60"/>
      <c r="E17" s="60"/>
      <c r="F17" s="60"/>
    </row>
    <row r="18" spans="1:6" ht="15" x14ac:dyDescent="0.25">
      <c r="A18" s="59" t="s">
        <v>519</v>
      </c>
      <c r="B18" s="122"/>
      <c r="C18" s="60"/>
      <c r="D18" s="60"/>
      <c r="E18" s="60"/>
      <c r="F18" s="60"/>
    </row>
    <row r="19" spans="1:6" ht="15" x14ac:dyDescent="0.25">
      <c r="A19" s="59" t="s">
        <v>520</v>
      </c>
      <c r="B19" s="60"/>
      <c r="C19" s="60"/>
      <c r="D19" s="60"/>
      <c r="E19" s="60"/>
      <c r="F19" s="60"/>
    </row>
    <row r="20" spans="1:6" ht="30" x14ac:dyDescent="0.25">
      <c r="A20" s="59" t="s">
        <v>521</v>
      </c>
      <c r="B20" s="123"/>
      <c r="C20" s="123"/>
      <c r="D20" s="123"/>
      <c r="E20" s="123"/>
      <c r="F20" s="123"/>
    </row>
    <row r="21" spans="1:6" ht="30" x14ac:dyDescent="0.25">
      <c r="A21" s="59" t="s">
        <v>522</v>
      </c>
      <c r="B21" s="123"/>
      <c r="C21" s="123"/>
      <c r="D21" s="123"/>
      <c r="E21" s="123"/>
      <c r="F21" s="123"/>
    </row>
    <row r="22" spans="1:6" ht="30" x14ac:dyDescent="0.25">
      <c r="A22" s="59" t="s">
        <v>523</v>
      </c>
      <c r="B22" s="123"/>
      <c r="C22" s="123"/>
      <c r="D22" s="123"/>
      <c r="E22" s="123"/>
      <c r="F22" s="123"/>
    </row>
    <row r="23" spans="1:6" ht="15" x14ac:dyDescent="0.25">
      <c r="A23" s="59" t="s">
        <v>524</v>
      </c>
      <c r="B23" s="123"/>
      <c r="C23" s="123"/>
      <c r="D23" s="123"/>
      <c r="E23" s="123"/>
      <c r="F23" s="123"/>
    </row>
    <row r="24" spans="1:6" ht="15" x14ac:dyDescent="0.25">
      <c r="A24" s="59" t="s">
        <v>525</v>
      </c>
      <c r="B24" s="124"/>
      <c r="C24" s="60"/>
      <c r="D24" s="60"/>
      <c r="E24" s="60"/>
      <c r="F24" s="60"/>
    </row>
    <row r="25" spans="1:6" ht="15" x14ac:dyDescent="0.25">
      <c r="A25" s="59" t="s">
        <v>526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527</v>
      </c>
      <c r="B27" s="45"/>
      <c r="C27" s="45"/>
      <c r="D27" s="45"/>
      <c r="E27" s="45"/>
      <c r="F27" s="45"/>
    </row>
    <row r="28" spans="1:6" ht="15" x14ac:dyDescent="0.25">
      <c r="A28" s="59" t="s">
        <v>528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529</v>
      </c>
      <c r="B30" s="45"/>
      <c r="C30" s="45"/>
      <c r="D30" s="45"/>
      <c r="E30" s="45"/>
      <c r="F30" s="45"/>
    </row>
    <row r="31" spans="1:6" ht="15" x14ac:dyDescent="0.25">
      <c r="A31" s="59" t="s">
        <v>514</v>
      </c>
      <c r="B31" s="60"/>
      <c r="C31" s="60"/>
      <c r="D31" s="60"/>
      <c r="E31" s="60"/>
      <c r="F31" s="60"/>
    </row>
    <row r="32" spans="1:6" ht="15" x14ac:dyDescent="0.25">
      <c r="A32" s="59" t="s">
        <v>518</v>
      </c>
      <c r="B32" s="60"/>
      <c r="C32" s="60"/>
      <c r="D32" s="60"/>
      <c r="E32" s="60"/>
      <c r="F32" s="60"/>
    </row>
    <row r="33" spans="1:6" ht="15" x14ac:dyDescent="0.25">
      <c r="A33" s="59" t="s">
        <v>530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531</v>
      </c>
      <c r="B35" s="45"/>
      <c r="C35" s="45"/>
      <c r="D35" s="45"/>
      <c r="E35" s="45"/>
      <c r="F35" s="45"/>
    </row>
    <row r="36" spans="1:6" ht="15" x14ac:dyDescent="0.25">
      <c r="A36" s="59" t="s">
        <v>532</v>
      </c>
      <c r="B36" s="60"/>
      <c r="C36" s="60"/>
      <c r="D36" s="60"/>
      <c r="E36" s="60"/>
      <c r="F36" s="60"/>
    </row>
    <row r="37" spans="1:6" ht="15" x14ac:dyDescent="0.25">
      <c r="A37" s="59" t="s">
        <v>533</v>
      </c>
      <c r="B37" s="60"/>
      <c r="C37" s="60"/>
      <c r="D37" s="60"/>
      <c r="E37" s="60"/>
      <c r="F37" s="60"/>
    </row>
    <row r="38" spans="1:6" ht="15" x14ac:dyDescent="0.25">
      <c r="A38" s="59" t="s">
        <v>534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535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536</v>
      </c>
      <c r="B42" s="45"/>
      <c r="C42" s="45"/>
      <c r="D42" s="45"/>
      <c r="E42" s="45"/>
      <c r="F42" s="45"/>
    </row>
    <row r="43" spans="1:6" ht="15" x14ac:dyDescent="0.25">
      <c r="A43" s="59" t="s">
        <v>537</v>
      </c>
      <c r="B43" s="60"/>
      <c r="C43" s="60"/>
      <c r="D43" s="60"/>
      <c r="E43" s="60"/>
      <c r="F43" s="60"/>
    </row>
    <row r="44" spans="1:6" ht="15" x14ac:dyDescent="0.25">
      <c r="A44" s="59" t="s">
        <v>538</v>
      </c>
      <c r="B44" s="60"/>
      <c r="C44" s="60"/>
      <c r="D44" s="60"/>
      <c r="E44" s="60"/>
      <c r="F44" s="60"/>
    </row>
    <row r="45" spans="1:6" ht="15" x14ac:dyDescent="0.25">
      <c r="A45" s="59" t="s">
        <v>539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540</v>
      </c>
      <c r="B47" s="45"/>
      <c r="C47" s="45"/>
      <c r="D47" s="45"/>
      <c r="E47" s="45"/>
      <c r="F47" s="45"/>
    </row>
    <row r="48" spans="1:6" ht="15" x14ac:dyDescent="0.25">
      <c r="A48" s="59" t="s">
        <v>538</v>
      </c>
      <c r="B48" s="123"/>
      <c r="C48" s="123"/>
      <c r="D48" s="123"/>
      <c r="E48" s="123"/>
      <c r="F48" s="123"/>
    </row>
    <row r="49" spans="1:6" ht="15" x14ac:dyDescent="0.25">
      <c r="A49" s="59" t="s">
        <v>539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541</v>
      </c>
      <c r="B51" s="45"/>
      <c r="C51" s="45"/>
      <c r="D51" s="45"/>
      <c r="E51" s="45"/>
      <c r="F51" s="45"/>
    </row>
    <row r="52" spans="1:6" ht="15" x14ac:dyDescent="0.25">
      <c r="A52" s="59" t="s">
        <v>538</v>
      </c>
      <c r="B52" s="60"/>
      <c r="C52" s="60"/>
      <c r="D52" s="60"/>
      <c r="E52" s="60"/>
      <c r="F52" s="60"/>
    </row>
    <row r="53" spans="1:6" ht="15" x14ac:dyDescent="0.25">
      <c r="A53" s="59" t="s">
        <v>539</v>
      </c>
      <c r="B53" s="60"/>
      <c r="C53" s="60"/>
      <c r="D53" s="60"/>
      <c r="E53" s="60"/>
      <c r="F53" s="60"/>
    </row>
    <row r="54" spans="1:6" ht="15" x14ac:dyDescent="0.25">
      <c r="A54" s="59" t="s">
        <v>542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543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538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539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544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545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546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547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548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549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55"/>
  <sheetViews>
    <sheetView showGridLines="0" topLeftCell="A12" zoomScale="75" zoomScaleNormal="75" workbookViewId="0">
      <selection activeCell="F19" sqref="F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588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3103688.28</v>
      </c>
      <c r="C18" s="108"/>
      <c r="D18" s="108"/>
      <c r="E18" s="108"/>
      <c r="F18" s="4">
        <v>44414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3103688.28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44414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5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4.45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4.45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4.45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  <row r="51" spans="1:1" x14ac:dyDescent="0.25">
      <c r="A51" t="s">
        <v>595</v>
      </c>
    </row>
    <row r="53" spans="1:1" x14ac:dyDescent="0.25">
      <c r="A53" t="s">
        <v>596</v>
      </c>
    </row>
    <row r="54" spans="1:1" x14ac:dyDescent="0.25">
      <c r="A54" t="s">
        <v>597</v>
      </c>
    </row>
    <row r="55" spans="1:1" x14ac:dyDescent="0.25">
      <c r="A55" t="s">
        <v>598</v>
      </c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30"/>
  <sheetViews>
    <sheetView showGridLines="0" topLeftCell="A5" zoomScale="75" zoomScaleNormal="75" workbookViewId="0">
      <selection activeCell="B40" sqref="B40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590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591</v>
      </c>
      <c r="J6" s="1" t="s">
        <v>592</v>
      </c>
      <c r="K6" s="1" t="s">
        <v>593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6" spans="1:11" x14ac:dyDescent="0.25">
      <c r="A26" t="s">
        <v>595</v>
      </c>
    </row>
    <row r="28" spans="1:11" x14ac:dyDescent="0.25">
      <c r="A28" t="s">
        <v>596</v>
      </c>
    </row>
    <row r="29" spans="1:11" x14ac:dyDescent="0.25">
      <c r="A29" t="s">
        <v>597</v>
      </c>
    </row>
    <row r="30" spans="1:11" x14ac:dyDescent="0.25">
      <c r="A30" t="s">
        <v>598</v>
      </c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85"/>
  <sheetViews>
    <sheetView showGridLines="0" zoomScale="75" zoomScaleNormal="75" workbookViewId="0">
      <selection activeCell="D83" sqref="D8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183</v>
      </c>
      <c r="B1" s="161"/>
      <c r="C1" s="161"/>
      <c r="D1" s="162"/>
    </row>
    <row r="2" spans="1:4" x14ac:dyDescent="0.25">
      <c r="A2" s="110" t="str">
        <f>'Formato 1'!A2</f>
        <v>INSTITUTO MUNICIPAL DE PLANEACION DEL MUNICIPIO DE SALAMANCA, GUANAJUATO.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7213000</v>
      </c>
      <c r="C8" s="14">
        <f>SUM(C9:C11)</f>
        <v>1803594.72</v>
      </c>
      <c r="D8" s="14">
        <v>1803594.72</v>
      </c>
    </row>
    <row r="9" spans="1:4" x14ac:dyDescent="0.25">
      <c r="A9" s="58" t="s">
        <v>189</v>
      </c>
      <c r="B9" s="94">
        <v>7213000</v>
      </c>
      <c r="C9" s="94">
        <v>1803594.72</v>
      </c>
      <c r="D9" s="94">
        <v>0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7213000</v>
      </c>
      <c r="C13" s="14">
        <f>C14+C15</f>
        <v>844115.06</v>
      </c>
      <c r="D13" s="14">
        <f>D14+D15</f>
        <v>844115.06</v>
      </c>
    </row>
    <row r="14" spans="1:4" x14ac:dyDescent="0.25">
      <c r="A14" s="58" t="s">
        <v>193</v>
      </c>
      <c r="B14" s="94">
        <v>7213000</v>
      </c>
      <c r="C14" s="94">
        <v>844115.06</v>
      </c>
      <c r="D14" s="94">
        <v>844115.06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959479.65999999992</v>
      </c>
      <c r="D21" s="14">
        <f>D8-D13+D17</f>
        <v>959479.65999999992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959479.65999999992</v>
      </c>
      <c r="D23" s="14">
        <f>D21-D11</f>
        <v>959479.65999999992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959479.65999999992</v>
      </c>
      <c r="D25" s="14">
        <f>D23-D17</f>
        <v>959479.65999999992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959479.65999999992</v>
      </c>
      <c r="D33" s="4">
        <f>D25+D29</f>
        <v>959479.65999999992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7213000</v>
      </c>
      <c r="C48" s="96">
        <f>C9</f>
        <v>1803594.72</v>
      </c>
      <c r="D48" s="96">
        <v>1803594.72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7213000</v>
      </c>
      <c r="C53" s="47">
        <f>C14</f>
        <v>844115.06</v>
      </c>
      <c r="D53" s="47">
        <f>D14</f>
        <v>844115.06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959479.65999999992</v>
      </c>
      <c r="D57" s="4">
        <f>D48+D49-D53+D55</f>
        <v>959479.65999999992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959479.65999999992</v>
      </c>
      <c r="D59" s="4">
        <f>D57-D49</f>
        <v>959479.65999999992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  <row r="81" spans="1:1" x14ac:dyDescent="0.25">
      <c r="A81" t="s">
        <v>595</v>
      </c>
    </row>
    <row r="83" spans="1:1" x14ac:dyDescent="0.25">
      <c r="A83" t="s">
        <v>596</v>
      </c>
    </row>
    <row r="84" spans="1:1" x14ac:dyDescent="0.25">
      <c r="A84" t="s">
        <v>597</v>
      </c>
    </row>
    <row r="85" spans="1:1" x14ac:dyDescent="0.25">
      <c r="A85" t="s">
        <v>598</v>
      </c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C8 B29:D33 B37:D44 B49:D59 B63:D74 B10:D13 D9 B15:D25 B48:C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83"/>
  <sheetViews>
    <sheetView showGridLines="0" topLeftCell="A35" zoomScale="75" zoomScaleNormal="75" workbookViewId="0">
      <selection activeCell="D78" sqref="D7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224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30" x14ac:dyDescent="0.25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3000</v>
      </c>
      <c r="C13" s="47">
        <v>0</v>
      </c>
      <c r="D13" s="47">
        <v>3000</v>
      </c>
      <c r="E13" s="47">
        <v>1095.72</v>
      </c>
      <c r="F13" s="47">
        <v>1095.72</v>
      </c>
      <c r="G13" s="47">
        <f t="shared" si="0"/>
        <v>-1904.28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f t="shared" si="0"/>
        <v>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47">
        <v>7210000</v>
      </c>
      <c r="C34" s="47">
        <v>0</v>
      </c>
      <c r="D34" s="47">
        <v>7210000</v>
      </c>
      <c r="E34" s="47">
        <v>1802499</v>
      </c>
      <c r="F34" s="47">
        <v>1802499</v>
      </c>
      <c r="G34" s="47">
        <f t="shared" si="4"/>
        <v>-5407501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7213000</v>
      </c>
      <c r="C41" s="4">
        <f t="shared" si="7"/>
        <v>0</v>
      </c>
      <c r="D41" s="4">
        <f t="shared" si="7"/>
        <v>7213000</v>
      </c>
      <c r="E41" s="4">
        <f t="shared" si="7"/>
        <v>1803594.72</v>
      </c>
      <c r="F41" s="4">
        <f t="shared" si="7"/>
        <v>1803594.72</v>
      </c>
      <c r="G41" s="4">
        <f t="shared" si="7"/>
        <v>-5409405.2800000003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7213000</v>
      </c>
      <c r="C70" s="4">
        <f t="shared" si="16"/>
        <v>0</v>
      </c>
      <c r="D70" s="4">
        <f t="shared" si="16"/>
        <v>7213000</v>
      </c>
      <c r="E70" s="4">
        <f t="shared" si="16"/>
        <v>1803594.72</v>
      </c>
      <c r="F70" s="4">
        <f t="shared" si="16"/>
        <v>1803594.72</v>
      </c>
      <c r="G70" s="4">
        <f t="shared" si="16"/>
        <v>-5409405.2800000003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  <row r="79" spans="1:7" x14ac:dyDescent="0.25">
      <c r="A79" t="s">
        <v>595</v>
      </c>
    </row>
    <row r="81" spans="1:1" x14ac:dyDescent="0.25">
      <c r="A81" t="s">
        <v>596</v>
      </c>
    </row>
    <row r="82" spans="1:1" x14ac:dyDescent="0.25">
      <c r="A82" t="s">
        <v>597</v>
      </c>
    </row>
    <row r="83" spans="1:1" x14ac:dyDescent="0.25">
      <c r="A83" t="s">
        <v>598</v>
      </c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 C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8"/>
  <sheetViews>
    <sheetView showGridLines="0" topLeftCell="B1" zoomScale="75" zoomScaleNormal="75" workbookViewId="0">
      <selection activeCell="M32" sqref="M3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295</v>
      </c>
      <c r="B1" s="161"/>
      <c r="C1" s="161"/>
      <c r="D1" s="161"/>
      <c r="E1" s="161"/>
      <c r="F1" s="161"/>
      <c r="G1" s="162"/>
    </row>
    <row r="2" spans="1:7" x14ac:dyDescent="0.25">
      <c r="A2" s="125" t="str">
        <f>'Formato 1'!A2</f>
        <v>INSTITUTO MUNICIPAL DE PLANEACION DEL MUNICIPIO DE SALAMANCA, GUANAJUATO.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30" x14ac:dyDescent="0.25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 x14ac:dyDescent="0.25">
      <c r="A9" s="27" t="s">
        <v>304</v>
      </c>
      <c r="B9" s="83">
        <f t="shared" ref="B9:G9" si="0">SUM(B10,B18,B28,B38,B48,B58,B62,B71,B75)</f>
        <v>7213000</v>
      </c>
      <c r="C9" s="83">
        <f t="shared" si="0"/>
        <v>0</v>
      </c>
      <c r="D9" s="83">
        <f t="shared" si="0"/>
        <v>7213000</v>
      </c>
      <c r="E9" s="83">
        <f t="shared" si="0"/>
        <v>844115.05999999994</v>
      </c>
      <c r="F9" s="83">
        <f t="shared" si="0"/>
        <v>844115.05999999994</v>
      </c>
      <c r="G9" s="83">
        <f t="shared" si="0"/>
        <v>6368884.9399999995</v>
      </c>
    </row>
    <row r="10" spans="1:7" x14ac:dyDescent="0.25">
      <c r="A10" s="84" t="s">
        <v>305</v>
      </c>
      <c r="B10" s="83">
        <v>6135358.2000000002</v>
      </c>
      <c r="C10" s="83">
        <f t="shared" ref="C10:G10" si="1">SUM(C11:C17)</f>
        <v>0</v>
      </c>
      <c r="D10" s="83">
        <v>6135358.2000000002</v>
      </c>
      <c r="E10" s="83">
        <v>815115.98</v>
      </c>
      <c r="F10" s="83">
        <v>815115.98</v>
      </c>
      <c r="G10" s="83">
        <f t="shared" si="1"/>
        <v>5320242.22</v>
      </c>
    </row>
    <row r="11" spans="1:7" x14ac:dyDescent="0.25">
      <c r="A11" s="85" t="s">
        <v>306</v>
      </c>
      <c r="B11" s="75">
        <v>3679339.3</v>
      </c>
      <c r="C11" s="75">
        <v>0</v>
      </c>
      <c r="D11" s="75">
        <v>3679339.3</v>
      </c>
      <c r="E11" s="75">
        <v>733389.68</v>
      </c>
      <c r="F11" s="75">
        <v>733389.68</v>
      </c>
      <c r="G11" s="75">
        <f>D11-E11</f>
        <v>2945949.6199999996</v>
      </c>
    </row>
    <row r="12" spans="1:7" x14ac:dyDescent="0.25">
      <c r="A12" s="85" t="s">
        <v>307</v>
      </c>
      <c r="B12" s="75">
        <v>124856.6</v>
      </c>
      <c r="C12" s="75">
        <v>0</v>
      </c>
      <c r="D12" s="75">
        <v>124856.6</v>
      </c>
      <c r="E12" s="75">
        <v>40018.300000000003</v>
      </c>
      <c r="F12" s="75">
        <v>40018.300000000003</v>
      </c>
      <c r="G12" s="75">
        <f t="shared" ref="G12:G17" si="2">D12-E12</f>
        <v>84838.3</v>
      </c>
    </row>
    <row r="13" spans="1:7" x14ac:dyDescent="0.25">
      <c r="A13" s="85" t="s">
        <v>308</v>
      </c>
      <c r="B13" s="75">
        <v>514668.25</v>
      </c>
      <c r="C13" s="75">
        <v>0</v>
      </c>
      <c r="D13" s="75">
        <v>514668.25</v>
      </c>
      <c r="E13" s="75">
        <v>5482.06</v>
      </c>
      <c r="F13" s="75">
        <v>5482.06</v>
      </c>
      <c r="G13" s="75">
        <f t="shared" si="2"/>
        <v>509186.19</v>
      </c>
    </row>
    <row r="14" spans="1:7" x14ac:dyDescent="0.25">
      <c r="A14" s="85" t="s">
        <v>309</v>
      </c>
      <c r="B14" s="75">
        <v>1495951.45</v>
      </c>
      <c r="C14" s="75">
        <v>0</v>
      </c>
      <c r="D14" s="75">
        <v>1495951.45</v>
      </c>
      <c r="E14" s="75">
        <v>5300</v>
      </c>
      <c r="F14" s="75">
        <v>5300</v>
      </c>
      <c r="G14" s="75">
        <f t="shared" si="2"/>
        <v>1490651.45</v>
      </c>
    </row>
    <row r="15" spans="1:7" x14ac:dyDescent="0.25">
      <c r="A15" s="85" t="s">
        <v>310</v>
      </c>
      <c r="B15" s="75">
        <v>220542.6</v>
      </c>
      <c r="C15" s="75">
        <v>0</v>
      </c>
      <c r="D15" s="75">
        <v>220542.6</v>
      </c>
      <c r="E15" s="75">
        <v>30925.94</v>
      </c>
      <c r="F15" s="75">
        <v>30925.94</v>
      </c>
      <c r="G15" s="75">
        <f t="shared" si="2"/>
        <v>189616.66</v>
      </c>
    </row>
    <row r="16" spans="1:7" x14ac:dyDescent="0.25">
      <c r="A16" s="85" t="s">
        <v>311</v>
      </c>
      <c r="B16" s="75">
        <v>100000</v>
      </c>
      <c r="C16" s="75">
        <v>0</v>
      </c>
      <c r="D16" s="75">
        <v>100000</v>
      </c>
      <c r="E16" s="75">
        <v>0</v>
      </c>
      <c r="F16" s="75">
        <v>0</v>
      </c>
      <c r="G16" s="75">
        <f t="shared" si="2"/>
        <v>100000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 t="shared" si="2"/>
        <v>0</v>
      </c>
    </row>
    <row r="18" spans="1:7" x14ac:dyDescent="0.25">
      <c r="A18" s="84" t="s">
        <v>313</v>
      </c>
      <c r="B18" s="83">
        <f t="shared" ref="B18:G18" si="3">SUM(B19:B27)</f>
        <v>132000</v>
      </c>
      <c r="C18" s="83">
        <f t="shared" si="3"/>
        <v>0</v>
      </c>
      <c r="D18" s="83">
        <f t="shared" si="3"/>
        <v>132000</v>
      </c>
      <c r="E18" s="83">
        <f t="shared" si="3"/>
        <v>0</v>
      </c>
      <c r="F18" s="83">
        <f t="shared" si="3"/>
        <v>0</v>
      </c>
      <c r="G18" s="83">
        <f t="shared" si="3"/>
        <v>132000</v>
      </c>
    </row>
    <row r="19" spans="1:7" x14ac:dyDescent="0.25">
      <c r="A19" s="85" t="s">
        <v>314</v>
      </c>
      <c r="B19" s="75">
        <v>30000</v>
      </c>
      <c r="C19" s="75">
        <v>0</v>
      </c>
      <c r="D19" s="75">
        <v>30000</v>
      </c>
      <c r="E19" s="75">
        <v>0</v>
      </c>
      <c r="F19" s="75">
        <v>0</v>
      </c>
      <c r="G19" s="75">
        <f>D19-E19</f>
        <v>30000</v>
      </c>
    </row>
    <row r="20" spans="1:7" x14ac:dyDescent="0.25">
      <c r="A20" s="85" t="s">
        <v>315</v>
      </c>
      <c r="B20" s="75">
        <v>15000</v>
      </c>
      <c r="C20" s="75">
        <v>0</v>
      </c>
      <c r="D20" s="75">
        <v>15000</v>
      </c>
      <c r="E20" s="75">
        <v>0</v>
      </c>
      <c r="F20" s="75">
        <v>0</v>
      </c>
      <c r="G20" s="75">
        <f t="shared" ref="G20:G27" si="4">D20-E20</f>
        <v>15000</v>
      </c>
    </row>
    <row r="21" spans="1:7" x14ac:dyDescent="0.25">
      <c r="A21" s="85" t="s">
        <v>316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f t="shared" si="4"/>
        <v>0</v>
      </c>
    </row>
    <row r="22" spans="1:7" x14ac:dyDescent="0.25">
      <c r="A22" s="85" t="s">
        <v>317</v>
      </c>
      <c r="B22" s="75">
        <v>2000</v>
      </c>
      <c r="C22" s="75">
        <v>0</v>
      </c>
      <c r="D22" s="75">
        <v>2000</v>
      </c>
      <c r="E22" s="75">
        <v>0</v>
      </c>
      <c r="F22" s="75">
        <v>0</v>
      </c>
      <c r="G22" s="75">
        <f t="shared" si="4"/>
        <v>2000</v>
      </c>
    </row>
    <row r="23" spans="1:7" x14ac:dyDescent="0.25">
      <c r="A23" s="85" t="s">
        <v>318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f t="shared" si="4"/>
        <v>0</v>
      </c>
    </row>
    <row r="24" spans="1:7" x14ac:dyDescent="0.25">
      <c r="A24" s="85" t="s">
        <v>319</v>
      </c>
      <c r="B24" s="75">
        <v>50000</v>
      </c>
      <c r="C24" s="75">
        <v>0</v>
      </c>
      <c r="D24" s="75">
        <v>50000</v>
      </c>
      <c r="E24" s="75">
        <v>0</v>
      </c>
      <c r="F24" s="75">
        <v>0</v>
      </c>
      <c r="G24" s="75">
        <f t="shared" si="4"/>
        <v>50000</v>
      </c>
    </row>
    <row r="25" spans="1:7" x14ac:dyDescent="0.25">
      <c r="A25" s="85" t="s">
        <v>320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f t="shared" si="4"/>
        <v>0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f t="shared" si="4"/>
        <v>0</v>
      </c>
    </row>
    <row r="27" spans="1:7" x14ac:dyDescent="0.25">
      <c r="A27" s="85" t="s">
        <v>322</v>
      </c>
      <c r="B27" s="75">
        <v>35000</v>
      </c>
      <c r="C27" s="75">
        <v>0</v>
      </c>
      <c r="D27" s="75">
        <v>35000</v>
      </c>
      <c r="E27" s="75">
        <v>0</v>
      </c>
      <c r="F27" s="75">
        <v>0</v>
      </c>
      <c r="G27" s="75">
        <f t="shared" si="4"/>
        <v>35000</v>
      </c>
    </row>
    <row r="28" spans="1:7" x14ac:dyDescent="0.25">
      <c r="A28" s="84" t="s">
        <v>323</v>
      </c>
      <c r="B28" s="83">
        <f t="shared" ref="B28:G28" si="5">SUM(B29:B37)</f>
        <v>854641.8</v>
      </c>
      <c r="C28" s="83">
        <f t="shared" si="5"/>
        <v>0</v>
      </c>
      <c r="D28" s="83">
        <f t="shared" si="5"/>
        <v>854641.8</v>
      </c>
      <c r="E28" s="83">
        <f t="shared" si="5"/>
        <v>28999.079999999998</v>
      </c>
      <c r="F28" s="83">
        <f t="shared" si="5"/>
        <v>28999.079999999998</v>
      </c>
      <c r="G28" s="83">
        <f t="shared" si="5"/>
        <v>825642.72</v>
      </c>
    </row>
    <row r="29" spans="1:7" x14ac:dyDescent="0.25">
      <c r="A29" s="85" t="s">
        <v>324</v>
      </c>
      <c r="B29" s="75">
        <v>30000</v>
      </c>
      <c r="C29" s="75">
        <v>0</v>
      </c>
      <c r="D29" s="75">
        <v>30000</v>
      </c>
      <c r="E29" s="75">
        <v>4608</v>
      </c>
      <c r="F29" s="75">
        <v>4608</v>
      </c>
      <c r="G29" s="75">
        <f>D29-E29</f>
        <v>25392</v>
      </c>
    </row>
    <row r="30" spans="1:7" x14ac:dyDescent="0.25">
      <c r="A30" s="85" t="s">
        <v>325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f t="shared" ref="G30:G37" si="6">D30-E30</f>
        <v>0</v>
      </c>
    </row>
    <row r="31" spans="1:7" x14ac:dyDescent="0.25">
      <c r="A31" s="85" t="s">
        <v>326</v>
      </c>
      <c r="B31" s="75">
        <v>395000</v>
      </c>
      <c r="C31" s="75">
        <v>0</v>
      </c>
      <c r="D31" s="75">
        <v>395000</v>
      </c>
      <c r="E31" s="75">
        <v>0</v>
      </c>
      <c r="F31" s="75">
        <v>0</v>
      </c>
      <c r="G31" s="75">
        <f t="shared" si="6"/>
        <v>395000</v>
      </c>
    </row>
    <row r="32" spans="1:7" x14ac:dyDescent="0.25">
      <c r="A32" s="85" t="s">
        <v>327</v>
      </c>
      <c r="B32" s="75">
        <v>26000</v>
      </c>
      <c r="C32" s="75">
        <v>0</v>
      </c>
      <c r="D32" s="75">
        <v>26000</v>
      </c>
      <c r="E32" s="75">
        <v>764.36</v>
      </c>
      <c r="F32" s="75">
        <v>764.36</v>
      </c>
      <c r="G32" s="75">
        <f t="shared" si="6"/>
        <v>25235.64</v>
      </c>
    </row>
    <row r="33" spans="1:7" ht="14.45" customHeight="1" x14ac:dyDescent="0.25">
      <c r="A33" s="85" t="s">
        <v>328</v>
      </c>
      <c r="B33" s="75">
        <v>38000</v>
      </c>
      <c r="C33" s="75">
        <v>0</v>
      </c>
      <c r="D33" s="75">
        <v>38000</v>
      </c>
      <c r="E33" s="75">
        <v>0</v>
      </c>
      <c r="F33" s="75">
        <v>0</v>
      </c>
      <c r="G33" s="75">
        <f t="shared" si="6"/>
        <v>38000</v>
      </c>
    </row>
    <row r="34" spans="1:7" ht="14.45" customHeight="1" x14ac:dyDescent="0.25">
      <c r="A34" s="85" t="s">
        <v>329</v>
      </c>
      <c r="B34" s="75">
        <v>50000</v>
      </c>
      <c r="C34" s="75">
        <v>0</v>
      </c>
      <c r="D34" s="75">
        <v>50000</v>
      </c>
      <c r="E34" s="75">
        <v>0</v>
      </c>
      <c r="F34" s="75">
        <v>0</v>
      </c>
      <c r="G34" s="75">
        <f t="shared" si="6"/>
        <v>50000</v>
      </c>
    </row>
    <row r="35" spans="1:7" ht="14.45" customHeight="1" x14ac:dyDescent="0.25">
      <c r="A35" s="85" t="s">
        <v>330</v>
      </c>
      <c r="B35" s="75">
        <v>35000</v>
      </c>
      <c r="C35" s="75">
        <v>0</v>
      </c>
      <c r="D35" s="75">
        <v>35000</v>
      </c>
      <c r="E35" s="75">
        <v>8484.7199999999993</v>
      </c>
      <c r="F35" s="75">
        <v>8484.7199999999993</v>
      </c>
      <c r="G35" s="75">
        <f t="shared" si="6"/>
        <v>26515.279999999999</v>
      </c>
    </row>
    <row r="36" spans="1:7" ht="14.45" customHeight="1" x14ac:dyDescent="0.25">
      <c r="A36" s="85" t="s">
        <v>331</v>
      </c>
      <c r="B36" s="75">
        <v>105000</v>
      </c>
      <c r="C36" s="75">
        <v>0</v>
      </c>
      <c r="D36" s="75">
        <v>105000</v>
      </c>
      <c r="E36" s="75">
        <v>0</v>
      </c>
      <c r="F36" s="75">
        <v>0</v>
      </c>
      <c r="G36" s="75">
        <f t="shared" si="6"/>
        <v>105000</v>
      </c>
    </row>
    <row r="37" spans="1:7" ht="14.45" customHeight="1" x14ac:dyDescent="0.25">
      <c r="A37" s="85" t="s">
        <v>332</v>
      </c>
      <c r="B37" s="75">
        <v>175641.8</v>
      </c>
      <c r="C37" s="75">
        <v>0</v>
      </c>
      <c r="D37" s="75">
        <v>175641.8</v>
      </c>
      <c r="E37" s="75">
        <v>15142</v>
      </c>
      <c r="F37" s="75">
        <v>15142</v>
      </c>
      <c r="G37" s="75">
        <f t="shared" si="6"/>
        <v>160499.79999999999</v>
      </c>
    </row>
    <row r="38" spans="1:7" x14ac:dyDescent="0.25">
      <c r="A38" s="84" t="s">
        <v>333</v>
      </c>
      <c r="B38" s="83">
        <f t="shared" ref="B38:G38" si="7">SUM(B39:B47)</f>
        <v>0</v>
      </c>
      <c r="C38" s="83">
        <f t="shared" si="7"/>
        <v>0</v>
      </c>
      <c r="D38" s="83">
        <f t="shared" si="7"/>
        <v>0</v>
      </c>
      <c r="E38" s="83">
        <f t="shared" si="7"/>
        <v>0</v>
      </c>
      <c r="F38" s="83">
        <f t="shared" si="7"/>
        <v>0</v>
      </c>
      <c r="G38" s="83">
        <f t="shared" si="7"/>
        <v>0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8">D40-E40</f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8"/>
        <v>0</v>
      </c>
    </row>
    <row r="42" spans="1:7" x14ac:dyDescent="0.25">
      <c r="A42" s="85" t="s">
        <v>337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f t="shared" si="8"/>
        <v>0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8"/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8"/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8"/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8"/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8"/>
        <v>0</v>
      </c>
    </row>
    <row r="48" spans="1:7" x14ac:dyDescent="0.25">
      <c r="A48" s="84" t="s">
        <v>343</v>
      </c>
      <c r="B48" s="83">
        <f t="shared" ref="B48:G48" si="9">SUM(B49:B57)</f>
        <v>88000</v>
      </c>
      <c r="C48" s="83">
        <f t="shared" si="9"/>
        <v>0</v>
      </c>
      <c r="D48" s="83">
        <f t="shared" si="9"/>
        <v>88000</v>
      </c>
      <c r="E48" s="83">
        <f t="shared" si="9"/>
        <v>0</v>
      </c>
      <c r="F48" s="83">
        <f t="shared" si="9"/>
        <v>0</v>
      </c>
      <c r="G48" s="83">
        <f t="shared" si="9"/>
        <v>88000</v>
      </c>
    </row>
    <row r="49" spans="1:7" x14ac:dyDescent="0.25">
      <c r="A49" s="85" t="s">
        <v>344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f>D49-E49</f>
        <v>0</v>
      </c>
    </row>
    <row r="50" spans="1:7" x14ac:dyDescent="0.25">
      <c r="A50" s="85" t="s">
        <v>345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f t="shared" ref="G50:G57" si="10">D50-E50</f>
        <v>0</v>
      </c>
    </row>
    <row r="51" spans="1:7" x14ac:dyDescent="0.25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0"/>
        <v>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0"/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0"/>
        <v>0</v>
      </c>
    </row>
    <row r="54" spans="1:7" x14ac:dyDescent="0.25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0"/>
        <v>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0"/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0"/>
        <v>0</v>
      </c>
    </row>
    <row r="57" spans="1:7" x14ac:dyDescent="0.25">
      <c r="A57" s="85" t="s">
        <v>352</v>
      </c>
      <c r="B57" s="75">
        <v>88000</v>
      </c>
      <c r="C57" s="75">
        <v>0</v>
      </c>
      <c r="D57" s="75">
        <v>88000</v>
      </c>
      <c r="E57" s="75">
        <v>0</v>
      </c>
      <c r="F57" s="75">
        <v>0</v>
      </c>
      <c r="G57" s="75">
        <f t="shared" si="10"/>
        <v>88000</v>
      </c>
    </row>
    <row r="58" spans="1:7" x14ac:dyDescent="0.25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 x14ac:dyDescent="0.25">
      <c r="A62" s="84" t="s">
        <v>357</v>
      </c>
      <c r="B62" s="83">
        <f t="shared" ref="B62:G62" si="13">SUM(B63:B67,B69:B70)</f>
        <v>3000</v>
      </c>
      <c r="C62" s="83">
        <f t="shared" si="13"/>
        <v>0</v>
      </c>
      <c r="D62" s="83">
        <f t="shared" si="13"/>
        <v>3000</v>
      </c>
      <c r="E62" s="83">
        <f t="shared" si="13"/>
        <v>0</v>
      </c>
      <c r="F62" s="83">
        <f t="shared" si="13"/>
        <v>0</v>
      </c>
      <c r="G62" s="83">
        <f t="shared" si="13"/>
        <v>3000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 x14ac:dyDescent="0.25">
      <c r="A70" s="85" t="s">
        <v>365</v>
      </c>
      <c r="B70" s="75">
        <v>3000</v>
      </c>
      <c r="C70" s="75">
        <v>0</v>
      </c>
      <c r="D70" s="75">
        <v>3000</v>
      </c>
      <c r="E70" s="75">
        <v>0</v>
      </c>
      <c r="F70" s="75">
        <v>0</v>
      </c>
      <c r="G70" s="75">
        <f t="shared" si="14"/>
        <v>3000</v>
      </c>
    </row>
    <row r="71" spans="1:7" x14ac:dyDescent="0.25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 x14ac:dyDescent="0.25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9">SUM(B85,B93,B103,B113,B123,B133,B137,B146,B150)</f>
        <v>0</v>
      </c>
      <c r="C84" s="83">
        <f t="shared" si="19"/>
        <v>0</v>
      </c>
      <c r="D84" s="83">
        <f t="shared" si="19"/>
        <v>0</v>
      </c>
      <c r="E84" s="83">
        <f t="shared" si="19"/>
        <v>0</v>
      </c>
      <c r="F84" s="83">
        <f t="shared" si="19"/>
        <v>0</v>
      </c>
      <c r="G84" s="83">
        <f t="shared" si="19"/>
        <v>0</v>
      </c>
    </row>
    <row r="85" spans="1:7" x14ac:dyDescent="0.25">
      <c r="A85" s="84" t="s">
        <v>305</v>
      </c>
      <c r="B85" s="83">
        <f t="shared" ref="B85:G85" si="20">SUM(B86:B92)</f>
        <v>0</v>
      </c>
      <c r="C85" s="83">
        <f t="shared" si="20"/>
        <v>0</v>
      </c>
      <c r="D85" s="83">
        <f t="shared" si="20"/>
        <v>0</v>
      </c>
      <c r="E85" s="83">
        <f t="shared" si="20"/>
        <v>0</v>
      </c>
      <c r="F85" s="83">
        <f t="shared" si="20"/>
        <v>0</v>
      </c>
      <c r="G85" s="83">
        <f t="shared" si="20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1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1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1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1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1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1"/>
        <v>0</v>
      </c>
    </row>
    <row r="93" spans="1:7" x14ac:dyDescent="0.25">
      <c r="A93" s="84" t="s">
        <v>313</v>
      </c>
      <c r="B93" s="83">
        <f t="shared" ref="B93:G93" si="22">SUM(B94:B102)</f>
        <v>0</v>
      </c>
      <c r="C93" s="83">
        <f t="shared" si="22"/>
        <v>0</v>
      </c>
      <c r="D93" s="83">
        <f t="shared" si="22"/>
        <v>0</v>
      </c>
      <c r="E93" s="83">
        <f t="shared" si="22"/>
        <v>0</v>
      </c>
      <c r="F93" s="83">
        <f t="shared" si="22"/>
        <v>0</v>
      </c>
      <c r="G93" s="83">
        <f t="shared" si="22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3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3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3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3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3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3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3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3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4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4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4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4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4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4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4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4"/>
        <v>0</v>
      </c>
    </row>
    <row r="113" spans="1:7" x14ac:dyDescent="0.25">
      <c r="A113" s="84" t="s">
        <v>333</v>
      </c>
      <c r="B113" s="83">
        <f t="shared" ref="B113:G113" si="25">SUM(B114:B122)</f>
        <v>0</v>
      </c>
      <c r="C113" s="83">
        <f t="shared" si="25"/>
        <v>0</v>
      </c>
      <c r="D113" s="83">
        <f t="shared" si="25"/>
        <v>0</v>
      </c>
      <c r="E113" s="83">
        <f t="shared" si="25"/>
        <v>0</v>
      </c>
      <c r="F113" s="83">
        <f t="shared" si="25"/>
        <v>0</v>
      </c>
      <c r="G113" s="83">
        <f t="shared" si="25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6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6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6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6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6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6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6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6"/>
        <v>0</v>
      </c>
    </row>
    <row r="123" spans="1:7" x14ac:dyDescent="0.25">
      <c r="A123" s="84" t="s">
        <v>343</v>
      </c>
      <c r="B123" s="83">
        <f t="shared" ref="B123:G123" si="27">SUM(B124:B132)</f>
        <v>0</v>
      </c>
      <c r="C123" s="83">
        <f t="shared" si="27"/>
        <v>0</v>
      </c>
      <c r="D123" s="83">
        <f t="shared" si="27"/>
        <v>0</v>
      </c>
      <c r="E123" s="83">
        <f t="shared" si="27"/>
        <v>0</v>
      </c>
      <c r="F123" s="83">
        <f t="shared" si="27"/>
        <v>0</v>
      </c>
      <c r="G123" s="83">
        <f t="shared" si="27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8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8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8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8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8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8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8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8"/>
        <v>0</v>
      </c>
    </row>
    <row r="133" spans="1:7" x14ac:dyDescent="0.25">
      <c r="A133" s="84" t="s">
        <v>353</v>
      </c>
      <c r="B133" s="83">
        <f t="shared" ref="B133:G133" si="29">SUM(B134:B136)</f>
        <v>0</v>
      </c>
      <c r="C133" s="83">
        <f t="shared" si="29"/>
        <v>0</v>
      </c>
      <c r="D133" s="83">
        <f t="shared" si="29"/>
        <v>0</v>
      </c>
      <c r="E133" s="83">
        <f t="shared" si="29"/>
        <v>0</v>
      </c>
      <c r="F133" s="83">
        <f t="shared" si="29"/>
        <v>0</v>
      </c>
      <c r="G133" s="83">
        <f t="shared" si="29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0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0"/>
        <v>0</v>
      </c>
    </row>
    <row r="137" spans="1:7" x14ac:dyDescent="0.25">
      <c r="A137" s="84" t="s">
        <v>357</v>
      </c>
      <c r="B137" s="83">
        <f t="shared" ref="B137:G137" si="31">SUM(B138:B142,B144:B145)</f>
        <v>0</v>
      </c>
      <c r="C137" s="83">
        <f t="shared" si="31"/>
        <v>0</v>
      </c>
      <c r="D137" s="83">
        <f t="shared" si="31"/>
        <v>0</v>
      </c>
      <c r="E137" s="83">
        <f t="shared" si="31"/>
        <v>0</v>
      </c>
      <c r="F137" s="83">
        <f t="shared" si="31"/>
        <v>0</v>
      </c>
      <c r="G137" s="83">
        <f t="shared" si="31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2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2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2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2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2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2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2"/>
        <v>0</v>
      </c>
    </row>
    <row r="146" spans="1:7" x14ac:dyDescent="0.25">
      <c r="A146" s="84" t="s">
        <v>366</v>
      </c>
      <c r="B146" s="83">
        <f t="shared" ref="B146:G146" si="33">SUM(B147:B149)</f>
        <v>0</v>
      </c>
      <c r="C146" s="83">
        <f t="shared" si="33"/>
        <v>0</v>
      </c>
      <c r="D146" s="83">
        <f t="shared" si="33"/>
        <v>0</v>
      </c>
      <c r="E146" s="83">
        <f t="shared" si="33"/>
        <v>0</v>
      </c>
      <c r="F146" s="83">
        <f t="shared" si="33"/>
        <v>0</v>
      </c>
      <c r="G146" s="83">
        <f t="shared" si="33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4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4"/>
        <v>0</v>
      </c>
    </row>
    <row r="150" spans="1:7" x14ac:dyDescent="0.25">
      <c r="A150" s="84" t="s">
        <v>370</v>
      </c>
      <c r="B150" s="83">
        <f t="shared" ref="B150:G150" si="35">SUM(B151:B157)</f>
        <v>0</v>
      </c>
      <c r="C150" s="83">
        <f t="shared" si="35"/>
        <v>0</v>
      </c>
      <c r="D150" s="83">
        <f t="shared" si="35"/>
        <v>0</v>
      </c>
      <c r="E150" s="83">
        <f t="shared" si="35"/>
        <v>0</v>
      </c>
      <c r="F150" s="83">
        <f t="shared" si="35"/>
        <v>0</v>
      </c>
      <c r="G150" s="83">
        <f t="shared" si="35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6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6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6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6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6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6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7">B9+B84</f>
        <v>7213000</v>
      </c>
      <c r="C159" s="90">
        <f t="shared" si="37"/>
        <v>0</v>
      </c>
      <c r="D159" s="90">
        <f t="shared" si="37"/>
        <v>7213000</v>
      </c>
      <c r="E159" s="90">
        <f t="shared" si="37"/>
        <v>844115.05999999994</v>
      </c>
      <c r="F159" s="90">
        <f t="shared" si="37"/>
        <v>844115.05999999994</v>
      </c>
      <c r="G159" s="90">
        <f t="shared" si="37"/>
        <v>6368884.9399999995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  <row r="164" spans="1:1" x14ac:dyDescent="0.25">
      <c r="A164" t="s">
        <v>595</v>
      </c>
    </row>
    <row r="166" spans="1:1" x14ac:dyDescent="0.25">
      <c r="A166" t="s">
        <v>596</v>
      </c>
    </row>
    <row r="167" spans="1:1" x14ac:dyDescent="0.25">
      <c r="A167" t="s">
        <v>597</v>
      </c>
    </row>
    <row r="168" spans="1:1" x14ac:dyDescent="0.25">
      <c r="A168" t="s">
        <v>598</v>
      </c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B21:G21 B18:F18 B30:G30 B28:F28 B39:G47 B38:F38 B49:G56 B48:F48 B59:G61 B58:F58 B63:G69 B62:F62 B71:F92 B94:F159 B93:C93 E93:F93 B17:G17 C10 C11 C12 C13 C14 C15 C16 C19 C20 B23:G23 C22 B25:G26 C24 C27 C29 C37 C31 C32 C33 C34 C35 C36 C57 C70 G10 G11 G12 G13 G14 G15 E16:G16 E19:G19 E20:G20 E22:G22 E24:G24 E27:G27 G29 E31:G31 G32 E33:G33 E34:G34 G35 E36:G36 G37 E57:G57 E70: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8"/>
  <sheetViews>
    <sheetView showGridLines="0" topLeftCell="B1" zoomScale="75" zoomScaleNormal="75" workbookViewId="0">
      <selection activeCell="E39" sqref="E3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30" x14ac:dyDescent="0.25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 x14ac:dyDescent="0.25">
      <c r="A9" s="26" t="s">
        <v>382</v>
      </c>
      <c r="B9" s="30">
        <f>SUM(B10:B17)</f>
        <v>7213000.0000000009</v>
      </c>
      <c r="C9" s="30">
        <f t="shared" ref="C9:G9" si="0">SUM(C10:C17)</f>
        <v>0</v>
      </c>
      <c r="D9" s="30">
        <f t="shared" si="0"/>
        <v>7213000.0000000009</v>
      </c>
      <c r="E9" s="30">
        <f t="shared" si="0"/>
        <v>844115.06</v>
      </c>
      <c r="F9" s="30">
        <f t="shared" si="0"/>
        <v>844115.06</v>
      </c>
      <c r="G9" s="30">
        <f t="shared" si="0"/>
        <v>6368884.9400000004</v>
      </c>
    </row>
    <row r="10" spans="1:7" x14ac:dyDescent="0.25">
      <c r="A10" s="63" t="s">
        <v>599</v>
      </c>
      <c r="B10" s="75">
        <v>2974891.05</v>
      </c>
      <c r="C10" s="75">
        <v>0</v>
      </c>
      <c r="D10" s="75">
        <v>2974891.05</v>
      </c>
      <c r="E10" s="75">
        <v>265636.56</v>
      </c>
      <c r="F10" s="75">
        <v>265636.56</v>
      </c>
      <c r="G10" s="75">
        <v>2709254.49</v>
      </c>
    </row>
    <row r="11" spans="1:7" x14ac:dyDescent="0.25">
      <c r="A11" s="63" t="s">
        <v>600</v>
      </c>
      <c r="B11" s="75">
        <v>1025038.45</v>
      </c>
      <c r="C11" s="75">
        <v>0</v>
      </c>
      <c r="D11" s="75">
        <v>1025038.45</v>
      </c>
      <c r="E11" s="75">
        <v>142011.32</v>
      </c>
      <c r="F11" s="75">
        <v>142011.32</v>
      </c>
      <c r="G11" s="75">
        <v>883027.13</v>
      </c>
    </row>
    <row r="12" spans="1:7" x14ac:dyDescent="0.25">
      <c r="A12" s="63" t="s">
        <v>601</v>
      </c>
      <c r="B12" s="75">
        <v>1025038.45</v>
      </c>
      <c r="C12" s="75">
        <v>0</v>
      </c>
      <c r="D12" s="75">
        <v>1025038.45</v>
      </c>
      <c r="E12" s="75">
        <v>142011.28</v>
      </c>
      <c r="F12" s="75">
        <v>142011.28</v>
      </c>
      <c r="G12" s="75">
        <v>883027.17</v>
      </c>
    </row>
    <row r="13" spans="1:7" x14ac:dyDescent="0.25">
      <c r="A13" s="63" t="s">
        <v>602</v>
      </c>
      <c r="B13" s="75">
        <v>479724.45</v>
      </c>
      <c r="C13" s="75">
        <v>0</v>
      </c>
      <c r="D13" s="75">
        <v>479724.45</v>
      </c>
      <c r="E13" s="75">
        <v>66240.899999999994</v>
      </c>
      <c r="F13" s="75">
        <v>66240.899999999994</v>
      </c>
      <c r="G13" s="75">
        <v>413483.55</v>
      </c>
    </row>
    <row r="14" spans="1:7" x14ac:dyDescent="0.25">
      <c r="A14" s="63" t="s">
        <v>603</v>
      </c>
      <c r="B14" s="75">
        <v>479724.45</v>
      </c>
      <c r="C14" s="75">
        <v>0</v>
      </c>
      <c r="D14" s="75">
        <v>479724.45</v>
      </c>
      <c r="E14" s="75">
        <v>66240.899999999994</v>
      </c>
      <c r="F14" s="75">
        <v>66240.899999999994</v>
      </c>
      <c r="G14" s="75">
        <v>413483.55</v>
      </c>
    </row>
    <row r="15" spans="1:7" x14ac:dyDescent="0.25">
      <c r="A15" s="63" t="s">
        <v>604</v>
      </c>
      <c r="B15" s="75">
        <v>421037.25</v>
      </c>
      <c r="C15" s="75">
        <v>0</v>
      </c>
      <c r="D15" s="75">
        <v>421037.25</v>
      </c>
      <c r="E15" s="75">
        <v>45035.1</v>
      </c>
      <c r="F15" s="75">
        <v>45035.1</v>
      </c>
      <c r="G15" s="75">
        <v>376002.15</v>
      </c>
    </row>
    <row r="16" spans="1:7" x14ac:dyDescent="0.25">
      <c r="A16" s="63" t="s">
        <v>605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606</v>
      </c>
      <c r="B17" s="75">
        <v>807545.9</v>
      </c>
      <c r="C17" s="75">
        <v>0</v>
      </c>
      <c r="D17" s="75">
        <v>807545.9</v>
      </c>
      <c r="E17" s="75">
        <v>116939</v>
      </c>
      <c r="F17" s="75">
        <v>116939</v>
      </c>
      <c r="G17" s="75">
        <v>690606.9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383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599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600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601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602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603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604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605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606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7213000.0000000009</v>
      </c>
      <c r="C29" s="4">
        <f t="shared" ref="C29:G29" si="2">SUM(C19,C9)</f>
        <v>0</v>
      </c>
      <c r="D29" s="4">
        <f t="shared" si="2"/>
        <v>7213000.0000000009</v>
      </c>
      <c r="E29" s="4">
        <f t="shared" si="2"/>
        <v>844115.06</v>
      </c>
      <c r="F29" s="4">
        <f t="shared" si="2"/>
        <v>844115.06</v>
      </c>
      <c r="G29" s="4">
        <f t="shared" si="2"/>
        <v>6368884.9400000004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4" spans="1:1" x14ac:dyDescent="0.25">
      <c r="A34" t="s">
        <v>595</v>
      </c>
    </row>
    <row r="36" spans="1:1" x14ac:dyDescent="0.25">
      <c r="A36" t="s">
        <v>596</v>
      </c>
    </row>
    <row r="37" spans="1:1" x14ac:dyDescent="0.25">
      <c r="A37" t="s">
        <v>597</v>
      </c>
    </row>
    <row r="38" spans="1:1" x14ac:dyDescent="0.25">
      <c r="A38" t="s">
        <v>598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6:G16 C10 C11 C12 C13 C14 C15 B18:G29 C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88"/>
  <sheetViews>
    <sheetView showGridLines="0" topLeftCell="B1" zoomScale="75" zoomScaleNormal="75" workbookViewId="0">
      <selection activeCell="H69" sqref="H6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384</v>
      </c>
      <c r="B1" s="176"/>
      <c r="C1" s="176"/>
      <c r="D1" s="176"/>
      <c r="E1" s="176"/>
      <c r="F1" s="176"/>
      <c r="G1" s="176"/>
    </row>
    <row r="2" spans="1:7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2"/>
    </row>
    <row r="3" spans="1:7" x14ac:dyDescent="0.25">
      <c r="A3" s="113" t="s">
        <v>385</v>
      </c>
      <c r="B3" s="114"/>
      <c r="C3" s="114"/>
      <c r="D3" s="114"/>
      <c r="E3" s="114"/>
      <c r="F3" s="114"/>
      <c r="G3" s="115"/>
    </row>
    <row r="4" spans="1:7" x14ac:dyDescent="0.25">
      <c r="A4" s="113" t="s">
        <v>386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4" t="s">
        <v>4</v>
      </c>
      <c r="B7" s="172" t="s">
        <v>298</v>
      </c>
      <c r="C7" s="173"/>
      <c r="D7" s="173"/>
      <c r="E7" s="173"/>
      <c r="F7" s="174"/>
      <c r="G7" s="168" t="s">
        <v>387</v>
      </c>
    </row>
    <row r="8" spans="1:7" ht="30" x14ac:dyDescent="0.25">
      <c r="A8" s="165"/>
      <c r="B8" s="25" t="s">
        <v>300</v>
      </c>
      <c r="C8" s="7" t="s">
        <v>388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 x14ac:dyDescent="0.25">
      <c r="A9" s="26" t="s">
        <v>389</v>
      </c>
      <c r="B9" s="30">
        <f>SUM(B10,B19,B27,B37)</f>
        <v>7213000</v>
      </c>
      <c r="C9" s="30">
        <f t="shared" ref="C9:G9" si="0">SUM(C10,C19,C27,C37)</f>
        <v>0</v>
      </c>
      <c r="D9" s="30">
        <f t="shared" si="0"/>
        <v>7213000</v>
      </c>
      <c r="E9" s="30">
        <f t="shared" si="0"/>
        <v>844115.06</v>
      </c>
      <c r="F9" s="30">
        <f t="shared" si="0"/>
        <v>844115.06</v>
      </c>
      <c r="G9" s="30">
        <f t="shared" si="0"/>
        <v>6368884.9400000004</v>
      </c>
    </row>
    <row r="10" spans="1:7" ht="15" customHeight="1" x14ac:dyDescent="0.25">
      <c r="A10" s="58" t="s">
        <v>390</v>
      </c>
      <c r="B10" s="47">
        <v>7213000</v>
      </c>
      <c r="C10" s="47">
        <v>0</v>
      </c>
      <c r="D10" s="47">
        <v>7213000</v>
      </c>
      <c r="E10" s="47">
        <v>844115.06</v>
      </c>
      <c r="F10" s="47">
        <v>844115.06</v>
      </c>
      <c r="G10" s="47">
        <v>6368884.9400000004</v>
      </c>
    </row>
    <row r="11" spans="1:7" x14ac:dyDescent="0.25">
      <c r="A11" s="77" t="s">
        <v>391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392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393</v>
      </c>
      <c r="B13" s="47">
        <v>7213000</v>
      </c>
      <c r="C13" s="47">
        <v>0</v>
      </c>
      <c r="D13" s="47">
        <v>7213000</v>
      </c>
      <c r="E13" s="47">
        <v>844115.06</v>
      </c>
      <c r="F13" s="47">
        <v>844115.06</v>
      </c>
      <c r="G13" s="47">
        <v>6368884.9400000004</v>
      </c>
    </row>
    <row r="14" spans="1:7" x14ac:dyDescent="0.25">
      <c r="A14" s="77" t="s">
        <v>394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395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396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397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398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399</v>
      </c>
      <c r="B19" s="47">
        <f>SUM(B20:B26)</f>
        <v>0</v>
      </c>
      <c r="C19" s="47">
        <f t="shared" ref="C19:G19" si="1">SUM(C20:C26)</f>
        <v>0</v>
      </c>
      <c r="D19" s="47">
        <f t="shared" si="1"/>
        <v>0</v>
      </c>
      <c r="E19" s="47">
        <f t="shared" si="1"/>
        <v>0</v>
      </c>
      <c r="F19" s="47">
        <f t="shared" si="1"/>
        <v>0</v>
      </c>
      <c r="G19" s="47">
        <f t="shared" si="1"/>
        <v>0</v>
      </c>
    </row>
    <row r="20" spans="1:7" x14ac:dyDescent="0.25">
      <c r="A20" s="77" t="s">
        <v>400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401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402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403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404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405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x14ac:dyDescent="0.25">
      <c r="A26" s="77" t="s">
        <v>406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407</v>
      </c>
      <c r="B27" s="47">
        <f>SUM(B28:B36)</f>
        <v>0</v>
      </c>
      <c r="C27" s="47">
        <f t="shared" ref="C27:G27" si="2">SUM(C28:C36)</f>
        <v>0</v>
      </c>
      <c r="D27" s="47">
        <f t="shared" si="2"/>
        <v>0</v>
      </c>
      <c r="E27" s="47">
        <f t="shared" si="2"/>
        <v>0</v>
      </c>
      <c r="F27" s="47">
        <f t="shared" si="2"/>
        <v>0</v>
      </c>
      <c r="G27" s="47">
        <f t="shared" si="2"/>
        <v>0</v>
      </c>
    </row>
    <row r="28" spans="1:7" x14ac:dyDescent="0.25">
      <c r="A28" s="80" t="s">
        <v>408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409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410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411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412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413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414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415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416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417</v>
      </c>
      <c r="B37" s="47">
        <f>SUM(B38:B41)</f>
        <v>0</v>
      </c>
      <c r="C37" s="47">
        <f t="shared" ref="C37:G37" si="3">SUM(C38:C41)</f>
        <v>0</v>
      </c>
      <c r="D37" s="47">
        <f t="shared" si="3"/>
        <v>0</v>
      </c>
      <c r="E37" s="47">
        <f t="shared" si="3"/>
        <v>0</v>
      </c>
      <c r="F37" s="47">
        <f t="shared" si="3"/>
        <v>0</v>
      </c>
      <c r="G37" s="47">
        <f t="shared" si="3"/>
        <v>0</v>
      </c>
    </row>
    <row r="38" spans="1:7" x14ac:dyDescent="0.25">
      <c r="A38" s="80" t="s">
        <v>418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419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421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422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25">
      <c r="A44" s="58" t="s">
        <v>390</v>
      </c>
      <c r="B44" s="47">
        <f>SUM(B45:B52)</f>
        <v>0</v>
      </c>
      <c r="C44" s="47">
        <f t="shared" ref="C44:G44" si="5">SUM(C45:C52)</f>
        <v>0</v>
      </c>
      <c r="D44" s="47">
        <f t="shared" si="5"/>
        <v>0</v>
      </c>
      <c r="E44" s="47">
        <f t="shared" si="5"/>
        <v>0</v>
      </c>
      <c r="F44" s="47">
        <f t="shared" si="5"/>
        <v>0</v>
      </c>
      <c r="G44" s="47">
        <f t="shared" si="5"/>
        <v>0</v>
      </c>
    </row>
    <row r="45" spans="1:7" x14ac:dyDescent="0.25">
      <c r="A45" s="80" t="s">
        <v>391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392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393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394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395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396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397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398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399</v>
      </c>
      <c r="B53" s="47">
        <f>SUM(B54:B60)</f>
        <v>0</v>
      </c>
      <c r="C53" s="47">
        <f t="shared" ref="C53:G53" si="6">SUM(C54:C60)</f>
        <v>0</v>
      </c>
      <c r="D53" s="47">
        <f t="shared" si="6"/>
        <v>0</v>
      </c>
      <c r="E53" s="47">
        <f t="shared" si="6"/>
        <v>0</v>
      </c>
      <c r="F53" s="47">
        <f t="shared" si="6"/>
        <v>0</v>
      </c>
      <c r="G53" s="47">
        <f t="shared" si="6"/>
        <v>0</v>
      </c>
    </row>
    <row r="54" spans="1:7" x14ac:dyDescent="0.25">
      <c r="A54" s="80" t="s">
        <v>400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401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402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403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404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405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406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407</v>
      </c>
      <c r="B61" s="47">
        <f>SUM(B62:B70)</f>
        <v>0</v>
      </c>
      <c r="C61" s="47">
        <f t="shared" ref="C61:G61" si="7">SUM(C62:C70)</f>
        <v>0</v>
      </c>
      <c r="D61" s="47">
        <f t="shared" si="7"/>
        <v>0</v>
      </c>
      <c r="E61" s="47">
        <f t="shared" si="7"/>
        <v>0</v>
      </c>
      <c r="F61" s="47">
        <f t="shared" si="7"/>
        <v>0</v>
      </c>
      <c r="G61" s="47">
        <f t="shared" si="7"/>
        <v>0</v>
      </c>
    </row>
    <row r="62" spans="1:7" x14ac:dyDescent="0.25">
      <c r="A62" s="80" t="s">
        <v>408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409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410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411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412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413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414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415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416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417</v>
      </c>
      <c r="B71" s="47">
        <f>SUM(B72:B75)</f>
        <v>0</v>
      </c>
      <c r="C71" s="47">
        <f t="shared" ref="C71:G71" si="8">SUM(C72:C75)</f>
        <v>0</v>
      </c>
      <c r="D71" s="47">
        <f t="shared" si="8"/>
        <v>0</v>
      </c>
      <c r="E71" s="47">
        <f t="shared" si="8"/>
        <v>0</v>
      </c>
      <c r="F71" s="47">
        <f t="shared" si="8"/>
        <v>0</v>
      </c>
      <c r="G71" s="47">
        <f t="shared" si="8"/>
        <v>0</v>
      </c>
    </row>
    <row r="72" spans="1:7" x14ac:dyDescent="0.25">
      <c r="A72" s="80" t="s">
        <v>418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419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420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421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7213000</v>
      </c>
      <c r="C77" s="4">
        <f t="shared" ref="C77:G77" si="9">C43+C9</f>
        <v>0</v>
      </c>
      <c r="D77" s="4">
        <f t="shared" si="9"/>
        <v>7213000</v>
      </c>
      <c r="E77" s="4">
        <f t="shared" si="9"/>
        <v>844115.06</v>
      </c>
      <c r="F77" s="4">
        <f t="shared" si="9"/>
        <v>844115.06</v>
      </c>
      <c r="G77" s="4">
        <f t="shared" si="9"/>
        <v>6368884.9400000004</v>
      </c>
    </row>
    <row r="78" spans="1:7" x14ac:dyDescent="0.25">
      <c r="A78" s="55"/>
      <c r="B78" s="82"/>
      <c r="C78" s="82"/>
      <c r="D78" s="82"/>
      <c r="E78" s="82"/>
      <c r="F78" s="82"/>
      <c r="G78" s="82"/>
    </row>
    <row r="84" spans="1:1" x14ac:dyDescent="0.25">
      <c r="A84" t="s">
        <v>595</v>
      </c>
    </row>
    <row r="86" spans="1:1" x14ac:dyDescent="0.25">
      <c r="A86" t="s">
        <v>596</v>
      </c>
    </row>
    <row r="87" spans="1:1" x14ac:dyDescent="0.25">
      <c r="A87" t="s">
        <v>597</v>
      </c>
    </row>
    <row r="88" spans="1:1" x14ac:dyDescent="0.25">
      <c r="A88" t="s">
        <v>598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41"/>
  <sheetViews>
    <sheetView showGridLines="0" zoomScale="75" zoomScaleNormal="75" workbookViewId="0">
      <selection activeCell="E31" sqref="E3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423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>INSTITUTO MUNICIPAL DE PLANEACION DEL MUNICIPIO DE SALAMANCA, GUANAJUATO.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424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4" t="s">
        <v>425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30" x14ac:dyDescent="0.25">
      <c r="A8" s="165"/>
      <c r="B8" s="7" t="s">
        <v>300</v>
      </c>
      <c r="C8" s="33" t="s">
        <v>388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 x14ac:dyDescent="0.25">
      <c r="A9" s="26" t="s">
        <v>426</v>
      </c>
      <c r="B9" s="119">
        <f>SUM(B10,B11,B12,B15,B16,B19)</f>
        <v>0</v>
      </c>
      <c r="C9" s="119">
        <f t="shared" ref="C9:G9" si="0">SUM(C10,C11,C12,C15,C16,C19)</f>
        <v>0</v>
      </c>
      <c r="D9" s="119">
        <f t="shared" si="0"/>
        <v>0</v>
      </c>
      <c r="E9" s="119">
        <f t="shared" si="0"/>
        <v>0</v>
      </c>
      <c r="F9" s="119">
        <f t="shared" si="0"/>
        <v>0</v>
      </c>
      <c r="G9" s="119">
        <f t="shared" si="0"/>
        <v>0</v>
      </c>
    </row>
    <row r="10" spans="1:7" x14ac:dyDescent="0.25">
      <c r="A10" s="58" t="s">
        <v>427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6">
        <f>D10-E10</f>
        <v>0</v>
      </c>
    </row>
    <row r="11" spans="1:7" ht="15.75" customHeight="1" x14ac:dyDescent="0.25">
      <c r="A11" s="58" t="s">
        <v>428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429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430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431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432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433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434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435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436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437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427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428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429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432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433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434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435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436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438</v>
      </c>
      <c r="B33" s="119">
        <f>B21+B9</f>
        <v>0</v>
      </c>
      <c r="C33" s="119">
        <f t="shared" ref="C33:G33" si="8">C21+C9</f>
        <v>0</v>
      </c>
      <c r="D33" s="119">
        <f t="shared" si="8"/>
        <v>0</v>
      </c>
      <c r="E33" s="119">
        <f t="shared" si="8"/>
        <v>0</v>
      </c>
      <c r="F33" s="119">
        <f t="shared" si="8"/>
        <v>0</v>
      </c>
      <c r="G33" s="119">
        <f t="shared" si="8"/>
        <v>0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  <row r="37" spans="1:7" x14ac:dyDescent="0.25">
      <c r="A37" t="s">
        <v>595</v>
      </c>
    </row>
    <row r="39" spans="1:7" x14ac:dyDescent="0.25">
      <c r="A39" t="s">
        <v>596</v>
      </c>
    </row>
    <row r="40" spans="1:7" x14ac:dyDescent="0.25">
      <c r="A40" t="s">
        <v>597</v>
      </c>
    </row>
    <row r="41" spans="1:7" x14ac:dyDescent="0.25">
      <c r="A41" t="s">
        <v>598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Planeación Del Municipio de Sal</cp:lastModifiedBy>
  <cp:revision/>
  <cp:lastPrinted>2024-03-20T14:35:03Z</cp:lastPrinted>
  <dcterms:created xsi:type="dcterms:W3CDTF">2023-03-16T22:14:51Z</dcterms:created>
  <dcterms:modified xsi:type="dcterms:W3CDTF">2024-04-24T18:56:37Z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