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6.- SIRET 2023\ESTADOS FINANCIEROS 3ER. TRIM 2023\"/>
    </mc:Choice>
  </mc:AlternateContent>
  <xr:revisionPtr revIDLastSave="0" documentId="13_ncr:1_{9F2DA728-5FD0-4B7F-96DB-D0A7E4C0FD07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9" l="1"/>
  <c r="C10" i="9"/>
  <c r="A4" i="4"/>
  <c r="A5" i="10" s="1"/>
  <c r="A4" i="3"/>
  <c r="C47" i="2"/>
  <c r="B47" i="2"/>
  <c r="A5" i="7"/>
  <c r="A4" i="6"/>
  <c r="A2" i="15"/>
  <c r="A5" i="9" l="1"/>
  <c r="A5" i="8"/>
  <c r="A4" i="5"/>
  <c r="A2" i="14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D10" i="9"/>
  <c r="E10" i="9"/>
  <c r="F10" i="9"/>
  <c r="G10" i="9"/>
  <c r="B71" i="9"/>
  <c r="B61" i="9"/>
  <c r="B53" i="9"/>
  <c r="B44" i="9"/>
  <c r="B37" i="9"/>
  <c r="B27" i="9"/>
  <c r="B19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79" i="2"/>
  <c r="F63" i="2"/>
  <c r="E63" i="2"/>
  <c r="E79" i="2" s="1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E47" i="2"/>
  <c r="E59" i="2" s="1"/>
  <c r="C60" i="2"/>
  <c r="B60" i="2"/>
  <c r="C41" i="2"/>
  <c r="B41" i="2"/>
  <c r="C38" i="2"/>
  <c r="F29" i="8" l="1"/>
  <c r="G28" i="7"/>
  <c r="C9" i="7"/>
  <c r="F81" i="2"/>
  <c r="E81" i="2"/>
  <c r="K20" i="4"/>
  <c r="E20" i="4"/>
  <c r="I20" i="4"/>
  <c r="C43" i="9"/>
  <c r="C77" i="9" s="1"/>
  <c r="B43" i="9"/>
  <c r="D9" i="9"/>
  <c r="E9" i="9"/>
  <c r="G9" i="9"/>
  <c r="B9" i="9"/>
  <c r="D43" i="9"/>
  <c r="E43" i="9"/>
  <c r="G43" i="9"/>
  <c r="B29" i="8"/>
  <c r="D29" i="8"/>
  <c r="C29" i="8"/>
  <c r="G29" i="8"/>
  <c r="G123" i="7"/>
  <c r="B84" i="7"/>
  <c r="C84" i="7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21" i="5" s="1"/>
  <c r="B23" i="5" s="1"/>
  <c r="B25" i="5" s="1"/>
  <c r="B33" i="5" s="1"/>
  <c r="D44" i="5"/>
  <c r="D11" i="5" s="1"/>
  <c r="C57" i="5"/>
  <c r="C59" i="5" s="1"/>
  <c r="D57" i="5"/>
  <c r="D59" i="5" s="1"/>
  <c r="B72" i="5"/>
  <c r="B74" i="5" s="1"/>
  <c r="C44" i="5"/>
  <c r="C11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F159" i="7" s="1"/>
  <c r="D9" i="7"/>
  <c r="C70" i="6"/>
  <c r="F70" i="6"/>
  <c r="G45" i="6"/>
  <c r="G65" i="6" s="1"/>
  <c r="G16" i="6"/>
  <c r="G41" i="6" s="1"/>
  <c r="G37" i="6"/>
  <c r="G77" i="9" l="1"/>
  <c r="E77" i="9"/>
  <c r="D77" i="9"/>
  <c r="G9" i="7"/>
  <c r="C159" i="7"/>
  <c r="B77" i="9"/>
  <c r="F77" i="9"/>
  <c r="D159" i="7"/>
  <c r="G84" i="7"/>
  <c r="G42" i="6"/>
  <c r="G70" i="6"/>
  <c r="G159" i="7" l="1"/>
  <c r="B38" i="2"/>
  <c r="C31" i="2"/>
  <c r="B31" i="2"/>
  <c r="C25" i="2"/>
  <c r="B25" i="2"/>
  <c r="C62" i="2"/>
  <c r="B62" i="2" l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<sst xmlns="http://schemas.openxmlformats.org/spreadsheetml/2006/main" count="820" uniqueCount="567">
  <si>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</si>
  <si>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</si>
  <si>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</si>
  <si>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</si>
  <si>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</si>
  <si>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</si>
  <si>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</si>
  <si>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</si>
  <si>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</si>
  <si>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</si>
  <si>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</si>
  <si>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</si>
  <si>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</si>
  <si>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</si>
  <si>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</si>
  <si>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</si>
  <si>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</si>
  <si>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</si>
  <si>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</si>
  <si>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</si>
  <si>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</si>
  <si>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</si>
  <si>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</si>
  <si>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</si>
  <si>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</si>
  <si>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</si>
  <si>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</si>
  <si>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</si>
  <si>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</si>
  <si>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</si>
  <si>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</si>
  <si>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</si>
  <si>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</si>
  <si>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</si>
  <si>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</si>
  <si>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</si>
  <si>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</si>
  <si>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</si>
  <si>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</si>
  <si>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</si>
  <si>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</si>
  <si>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</si>
  <si>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</si>
  <si>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</si>
  <si>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</si>
  <si>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</si>
  <si>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</si>
  <si>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</si>
  <si>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</si>
  <si>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</si>
  <si>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</si>
  <si>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</si>
  <si>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</si>
  <si>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</si>
  <si>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</si>
  <si>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</si>
  <si>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</si>
  <si>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</si>
  <si>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</si>
  <si>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</si>
  <si>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</si>
  <si>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</si>
  <si>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</si>
  <si>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</si>
  <si>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</si>
  <si>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</si>
  <si>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</si>
  <si>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</si>
  <si>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</si>
  <si>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</si>
  <si>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</si>
  <si>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</si>
  <si>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</si>
  <si>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</si>
  <si>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</si>
  <si>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</si>
  <si>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</si>
  <si>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</si>
  <si>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</si>
  <si>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</si>
  <si>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</si>
  <si>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</si>
  <si>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</si>
  <si>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</si>
  <si>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</si>
  <si>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</si>
  <si>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</si>
  <si>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</si>
  <si>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</si>
  <si>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</si>
  <si>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</si>
  <si>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</si>
  <si>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</si>
  <si>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</si>
  <si>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</si>
  <si>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</si>
  <si>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</si>
  <si>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</si>
  <si>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</si>
  <si>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</si>
  <si>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</si>
  <si>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</si>
  <si>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</si>
  <si>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</si>
  <si>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</si>
  <si>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</si>
  <si>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</si>
  <si>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</si>
  <si>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</si>
  <si>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</si>
  <si>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</si>
  <si>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</si>
  <si>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</si>
  <si>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</si>
  <si>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</si>
  <si>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</si>
  <si>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</si>
  <si>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</si>
  <si>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</si>
  <si>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</si>
  <si>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</si>
  <si>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</si>
  <si>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</si>
  <si>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</si>
  <si>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</si>
  <si>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</si>
  <si>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</si>
  <si>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</si>
  <si>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</si>
  <si>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</si>
  <si>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</si>
  <si>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</si>
  <si>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</si>
  <si>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</si>
  <si>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</si>
  <si>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</si>
  <si>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</si>
  <si>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</si>
  <si>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</si>
  <si>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</si>
  <si>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</si>
  <si>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</si>
  <si>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</si>
  <si>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</si>
  <si>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</si>
  <si>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</si>
  <si>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</si>
  <si>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</si>
  <si>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</si>
  <si>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</si>
  <si>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</si>
  <si>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</si>
  <si>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</si>
  <si>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</si>
  <si>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</si>
  <si>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</si>
  <si>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</si>
  <si>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</si>
  <si>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</si>
  <si>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</si>
  <si>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</si>
  <si>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</si>
  <si>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</si>
  <si>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</si>
  <si>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</si>
  <si>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</si>
  <si>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</si>
  <si>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</si>
  <si>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</si>
  <si>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</si>
  <si>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</si>
  <si>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</si>
  <si>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</si>
  <si>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</si>
  <si>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</si>
  <si>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</si>
  <si>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</si>
  <si>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</si>
  <si>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</si>
  <si>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</si>
  <si>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</si>
  <si>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</si>
  <si>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</si>
  <si>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</si>
  <si>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</si>
  <si>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</si>
  <si>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</si>
  <si>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</si>
  <si>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</si>
  <si>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</si>
  <si>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</si>
  <si>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</si>
  <si>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</si>
  <si>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</si>
  <si>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</si>
  <si>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</si>
  <si>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</si>
  <si>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</si>
  <si>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</si>
  <si>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</si>
  <si>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</si>
  <si>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</si>
  <si>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</si>
  <si>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</si>
  <si>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</si>
  <si>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</si>
  <si>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</si>
  <si>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</si>
  <si>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</si>
  <si>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</si>
  <si>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</si>
  <si>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</si>
  <si>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</si>
  <si>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</si>
  <si>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</si>
  <si>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</si>
  <si>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</si>
  <si>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</si>
  <si>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</si>
  <si>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</si>
  <si>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</si>
  <si>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</si>
  <si>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</si>
  <si>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</si>
  <si>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</si>
  <si>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</si>
  <si>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</si>
  <si>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</si>
  <si>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</si>
  <si>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</si>
  <si>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</si>
  <si>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</si>
  <si>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</si>
  <si>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</si>
  <si>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</si>
  <si>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</si>
  <si>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</si>
  <si>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</si>
  <si>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</si>
  <si>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</si>
  <si>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</si>
  <si>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</si>
  <si>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</si>
  <si>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</si>
  <si>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</si>
  <si>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</si>
  <si>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</si>
  <si>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</si>
  <si>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</si>
  <si>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</si>
  <si>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</si>
  <si>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</si>
  <si>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</si>
  <si>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</si>
  <si>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</si>
  <si>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</si>
  <si>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</si>
  <si>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</si>
  <si>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</si>
  <si>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</si>
  <si>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</si>
  <si>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</si>
  <si>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</si>
  <si>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</si>
  <si>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</si>
  <si>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</si>
  <si>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</si>
  <si>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</si>
  <si>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</si>
  <si>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</si>
  <si>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</si>
  <si>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</si>
  <si>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</si>
  <si>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</si>
  <si>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</si>
  <si>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</si>
  <si>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</si>
  <si>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</si>
  <si>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</si>
  <si>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</si>
  <si>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</si>
  <si>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</si>
  <si>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</si>
  <si>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</si>
  <si>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</si>
  <si>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</si>
  <si>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</si>
  <si>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</si>
  <si>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</si>
  <si>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</si>
  <si>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</si>
  <si>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</si>
  <si>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</si>
  <si>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</si>
  <si>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</si>
  <si>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</si>
  <si>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</si>
  <si>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</si>
  <si>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</si>
  <si>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</si>
  <si>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</si>
  <si>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</si>
  <si>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</si>
  <si>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</si>
  <si>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</si>
  <si>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</si>
  <si>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</si>
  <si>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</si>
  <si>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</si>
  <si>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</si>
  <si>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</si>
  <si>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</si>
  <si>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</si>
  <si>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</si>
  <si>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</si>
  <si>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</si>
  <si>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</si>
  <si>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</si>
  <si>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</si>
  <si>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</si>
  <si>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</si>
  <si>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</si>
  <si>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</si>
  <si>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</si>
  <si>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</si>
  <si>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</si>
  <si>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</si>
  <si>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</si>
  <si>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</si>
  <si>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</si>
  <si>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</si>
  <si>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</si>
  <si>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</si>
  <si>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</si>
  <si>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</si>
  <si>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</si>
  <si>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</si>
  <si>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</si>
  <si>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</si>
  <si>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</si>
  <si>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</si>
  <si>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</si>
  <si>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</si>
  <si>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</si>
  <si>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</si>
  <si>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</si>
  <si>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</si>
  <si>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</si>
  <si>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</si>
  <si>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</si>
  <si>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</si>
  <si>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</si>
  <si>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</si>
  <si>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</si>
  <si>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</si>
  <si>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</si>
  <si>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</si>
  <si>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</si>
  <si>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</si>
  <si>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</si>
  <si>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</si>
  <si>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</si>
  <si>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</si>
  <si>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</si>
  <si>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</si>
  <si>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</si>
  <si>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</si>
  <si>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</si>
  <si>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</si>
  <si>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</si>
  <si>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</si>
  <si>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</si>
  <si>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</si>
  <si>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</si>
  <si>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</si>
  <si>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</si>
  <si>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</si>
  <si>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</si>
  <si>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</si>
  <si>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</si>
  <si>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</si>
  <si>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</si>
  <si>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</si>
  <si>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</si>
  <si>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</si>
  <si>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</si>
  <si>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</si>
  <si>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</si>
  <si>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</si>
  <si>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</si>
  <si>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</si>
  <si>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</si>
  <si>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</si>
  <si>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</si>
  <si>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</si>
  <si>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</si>
  <si>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</si>
  <si>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</si>
  <si>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</si>
  <si>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</si>
  <si>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</si>
  <si>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</si>
  <si>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</si>
  <si>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</si>
  <si>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</si>
  <si>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</si>
  <si>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</si>
  <si>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</si>
  <si>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</si>
  <si>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</si>
  <si>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</si>
  <si>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</si>
  <si>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</si>
  <si>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</si>
  <si>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</si>
  <si>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</si>
  <si>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</si>
  <si>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</si>
  <si>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</si>
  <si>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</si>
  <si>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</si>
  <si>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</si>
  <si>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</si>
  <si>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</si>
  <si>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</si>
  <si>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</si>
  <si>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</si>
  <si>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</si>
  <si>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</si>
  <si>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</si>
  <si>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</si>
  <si>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</si>
  <si>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</si>
  <si>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</si>
  <si>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</si>
  <si>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</si>
  <si>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</si>
  <si>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</si>
  <si>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</si>
  <si>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</si>
  <si>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</si>
  <si>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</si>
  <si>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</si>
  <si>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</si>
  <si>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</si>
  <si>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</si>
  <si>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</si>
  <si>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</si>
  <si>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</si>
  <si>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</si>
  <si>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</si>
  <si>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</si>
  <si>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</si>
  <si>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</si>
  <si>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</si>
  <si>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</si>
  <si>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</si>
  <si>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</si>
  <si>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</si>
  <si>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</si>
  <si>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</si>
  <si>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</si>
  <si>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</si>
  <si>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</si>
  <si>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</si>
  <si>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</si>
  <si>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</si>
  <si>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</si>
  <si>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</si>
  <si>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</si>
  <si>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</si>
  <si>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</si>
  <si>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</si>
  <si>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</si>
  <si>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</si>
  <si>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</si>
  <si>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</si>
  <si>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</si>
  <si>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</si>
  <si>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</si>
  <si>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</si>
  <si>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</si>
  <si>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</si>
  <si>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</si>
  <si>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</si>
  <si>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</si>
  <si>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</si>
  <si>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</si>
  <si>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</si>
  <si>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</si>
  <si>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</si>
  <si>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</si>
  <si>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</si>
  <si>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</si>
  <si>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</si>
  <si>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</si>
  <si>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</si>
  <si>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</si>
  <si>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</si>
  <si>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</si>
  <si>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</si>
  <si>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</si>
  <si>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</si>
  <si>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</si>
  <si>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</si>
  <si>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</si>
  <si>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</si>
  <si>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</si>
  <si>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</si>
  <si>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</si>
  <si>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</si>
  <si>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</si>
  <si>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</si>
  <si>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</si>
  <si>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</si>
  <si>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</si>
  <si>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</si>
  <si>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</si>
  <si>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</si>
  <si>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</si>
  <si>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</si>
  <si>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</si>
  <si>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</si>
  <si>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</si>
  <si>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</si>
  <si>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</si>
  <si>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</si>
  <si>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</si>
  <si>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</si>
  <si>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</si>
  <si>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</si>
  <si>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</si>
  <si>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</si>
  <si>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</si>
  <si>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</si>
  <si>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</si>
  <si>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</si>
  <si>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</si>
  <si>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</si>
  <si>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</si>
  <si>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</si>
  <si>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</si>
  <si>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</si>
  <si>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</si>
  <si>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</si>
  <si>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</si>
  <si>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</si>
  <si>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</si>
  <si>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</si>
  <si>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</si>
  <si>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</si>
  <si>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</si>
  <si>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</si>
  <si>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</si>
  <si>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</si>
  <si>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</si>
  <si>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MUNICIPAL DE PLANEACION DEL MUNICIPIO DE SALAMANCA, GUANAJUATO.</t>
  </si>
  <si>
    <t>Al 31 de Diciembre de 2022 y al 30 de Septiembre de 2023 (b)</t>
  </si>
  <si>
    <t>A. RAMO GENERAL</t>
  </si>
  <si>
    <t xml:space="preserve">B. DIRECCION GENERAL </t>
  </si>
  <si>
    <t>C. COORDINACION DE ADMINISTRACION Y FINANZAS</t>
  </si>
  <si>
    <t>D. COORDINACION DE PLANEACION PROYECTOS Y DISEÑO DE CIUDAD</t>
  </si>
  <si>
    <t xml:space="preserve">E. COORDINACION DE VINCULACION CALIDAD Y DESARROLLO TECNOLOGICO </t>
  </si>
  <si>
    <t xml:space="preserve">F. COORDINACION DE ACTUALIZACION DE ESTUDIOS, PLANES Y PROYECTOS </t>
  </si>
  <si>
    <t xml:space="preserve">G. COOORDINACIION DE ASUNTOS JURIDICOS </t>
  </si>
  <si>
    <t>H. COORDINACION DE GESTIION FINANCIERA</t>
  </si>
  <si>
    <t xml:space="preserve">I. COORDINACION DE INVESTIGACION, CARTOGRAFIA Y ESTADISTICA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</si>
</sst>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78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4" xfId="0" applyFill="1" applyBorder="1" applyAlignment="1" applyProtection="1">
      <alignment horizontal="left" vertical="center" indent="6"/>
      <protection locked="0"/>
    </xf>
  </cellXfs>
  <cellStyles count="4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tabSelected="1" topLeftCell="A18" zoomScale="70" zoomScaleNormal="70" workbookViewId="0">
      <selection activeCell="B26" sqref="B26"/>
    </sheetView>
  </sheetViews>
  <sheetFormatPr baseColWidth="10" defaultColWidth="11" defaultRowHeight="15" x14ac:dyDescent="0.25"/>
  <cols>
    <col min="1" max="1" width="96.42578125" customWidth="1"/>
    <col min="2" max="2" width="18.85546875" customWidth="1"/>
    <col min="3" max="3" width="22.140625" customWidth="1"/>
    <col min="4" max="4" width="98.7109375" bestFit="1" customWidth="1"/>
    <col min="5" max="5" width="18.42578125" customWidth="1"/>
    <col min="6" max="6" width="21.42578125" customWidth="1"/>
  </cols>
  <sheetData>
    <row r="1" spans="1:6" ht="40.9" customHeight="1" x14ac:dyDescent="0.25">
      <c r="A1" s="143" t="s">
        <v>0</v>
      </c>
      <c r="B1" s="144"/>
      <c r="C1" s="144"/>
      <c r="D1" s="144"/>
      <c r="E1" s="144"/>
      <c r="F1" s="145"/>
    </row>
    <row r="2" spans="1:6" ht="15" customHeight="1" x14ac:dyDescent="0.25">
      <c r="A2" s="114" t="s">
        <v>556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557</v>
      </c>
      <c r="B4" s="118"/>
      <c r="C4" s="118"/>
      <c r="D4" s="118"/>
      <c r="E4" s="118"/>
      <c r="F4" s="119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49">
        <v>4028281.63</v>
      </c>
      <c r="C9" s="49">
        <v>1046838.49</v>
      </c>
      <c r="D9" s="48" t="s">
        <v>12</v>
      </c>
      <c r="E9" s="49">
        <v>47250.81</v>
      </c>
      <c r="F9" s="49">
        <v>1047074.58</v>
      </c>
    </row>
    <row r="10" spans="1:6" x14ac:dyDescent="0.25">
      <c r="A10" s="50" t="s">
        <v>13</v>
      </c>
      <c r="B10" s="49">
        <v>0</v>
      </c>
      <c r="C10" s="49">
        <v>0</v>
      </c>
      <c r="D10" s="50" t="s">
        <v>14</v>
      </c>
      <c r="E10" s="49">
        <v>0</v>
      </c>
      <c r="F10" s="49">
        <v>0</v>
      </c>
    </row>
    <row r="11" spans="1:6" x14ac:dyDescent="0.25">
      <c r="A11" s="50" t="s">
        <v>15</v>
      </c>
      <c r="B11" s="49">
        <v>4028281.63</v>
      </c>
      <c r="C11" s="49">
        <v>1046838.49</v>
      </c>
      <c r="D11" s="50" t="s">
        <v>16</v>
      </c>
      <c r="E11" s="49">
        <v>-0.49</v>
      </c>
      <c r="F11" s="49">
        <v>0</v>
      </c>
    </row>
    <row r="12" spans="1:6" x14ac:dyDescent="0.25">
      <c r="A12" s="50" t="s">
        <v>17</v>
      </c>
      <c r="B12" s="49">
        <v>0</v>
      </c>
      <c r="C12" s="49">
        <v>0</v>
      </c>
      <c r="D12" s="50" t="s">
        <v>18</v>
      </c>
      <c r="E12" s="49">
        <v>0</v>
      </c>
      <c r="F12" s="49">
        <v>0</v>
      </c>
    </row>
    <row r="13" spans="1:6" x14ac:dyDescent="0.25">
      <c r="A13" s="50" t="s">
        <v>19</v>
      </c>
      <c r="B13" s="49">
        <v>0</v>
      </c>
      <c r="C13" s="49">
        <v>0</v>
      </c>
      <c r="D13" s="50" t="s">
        <v>20</v>
      </c>
      <c r="E13" s="49">
        <v>0</v>
      </c>
      <c r="F13" s="49">
        <v>0</v>
      </c>
    </row>
    <row r="14" spans="1:6" x14ac:dyDescent="0.25">
      <c r="A14" s="50" t="s">
        <v>21</v>
      </c>
      <c r="B14" s="49">
        <v>0</v>
      </c>
      <c r="C14" s="49">
        <v>0</v>
      </c>
      <c r="D14" s="50" t="s">
        <v>22</v>
      </c>
      <c r="E14" s="49">
        <v>0</v>
      </c>
      <c r="F14" s="49">
        <v>0</v>
      </c>
    </row>
    <row r="15" spans="1:6" x14ac:dyDescent="0.25">
      <c r="A15" s="50" t="s">
        <v>23</v>
      </c>
      <c r="B15" s="49">
        <v>0</v>
      </c>
      <c r="C15" s="49">
        <v>0</v>
      </c>
      <c r="D15" s="50" t="s">
        <v>24</v>
      </c>
      <c r="E15" s="49">
        <v>0</v>
      </c>
      <c r="F15" s="49">
        <v>0</v>
      </c>
    </row>
    <row r="16" spans="1:6" x14ac:dyDescent="0.25">
      <c r="A16" s="50" t="s">
        <v>25</v>
      </c>
      <c r="B16" s="49">
        <v>0</v>
      </c>
      <c r="C16" s="49">
        <v>0</v>
      </c>
      <c r="D16" s="50" t="s">
        <v>26</v>
      </c>
      <c r="E16" s="49">
        <v>47251.3</v>
      </c>
      <c r="F16" s="49">
        <v>118570.41</v>
      </c>
    </row>
    <row r="17" spans="1:6" x14ac:dyDescent="0.25">
      <c r="A17" s="48" t="s">
        <v>27</v>
      </c>
      <c r="B17" s="49">
        <v>4376.87</v>
      </c>
      <c r="C17" s="49">
        <v>237.75</v>
      </c>
      <c r="D17" s="50" t="s">
        <v>28</v>
      </c>
      <c r="E17" s="49">
        <v>0</v>
      </c>
      <c r="F17" s="49">
        <v>0</v>
      </c>
    </row>
    <row r="18" spans="1:6" x14ac:dyDescent="0.25">
      <c r="A18" s="50" t="s">
        <v>29</v>
      </c>
      <c r="B18" s="49">
        <v>0</v>
      </c>
      <c r="C18" s="49">
        <v>0</v>
      </c>
      <c r="D18" s="50" t="s">
        <v>30</v>
      </c>
      <c r="E18" s="49">
        <v>0</v>
      </c>
      <c r="F18" s="49">
        <v>928504.17</v>
      </c>
    </row>
    <row r="19" spans="1:6" x14ac:dyDescent="0.25">
      <c r="A19" s="50" t="s">
        <v>31</v>
      </c>
      <c r="B19" s="49">
        <v>0</v>
      </c>
      <c r="C19" s="49">
        <v>0</v>
      </c>
      <c r="D19" s="48" t="s">
        <v>32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33</v>
      </c>
      <c r="B20" s="49">
        <v>4376.07</v>
      </c>
      <c r="C20" s="49">
        <v>236.95</v>
      </c>
      <c r="D20" s="50" t="s">
        <v>34</v>
      </c>
      <c r="E20" s="49">
        <v>0</v>
      </c>
      <c r="F20" s="49">
        <v>0</v>
      </c>
    </row>
    <row r="21" spans="1:6" x14ac:dyDescent="0.25">
      <c r="A21" s="50" t="s">
        <v>35</v>
      </c>
      <c r="B21" s="49">
        <v>0</v>
      </c>
      <c r="C21" s="49">
        <v>0</v>
      </c>
      <c r="D21" s="50" t="s">
        <v>36</v>
      </c>
      <c r="E21" s="49">
        <v>0</v>
      </c>
      <c r="F21" s="49">
        <v>0</v>
      </c>
    </row>
    <row r="22" spans="1:6" x14ac:dyDescent="0.25">
      <c r="A22" s="50" t="s">
        <v>37</v>
      </c>
      <c r="B22" s="49">
        <v>0</v>
      </c>
      <c r="C22" s="49">
        <v>0</v>
      </c>
      <c r="D22" s="50" t="s">
        <v>38</v>
      </c>
      <c r="E22" s="49">
        <v>0</v>
      </c>
      <c r="F22" s="49">
        <v>0</v>
      </c>
    </row>
    <row r="23" spans="1:6" x14ac:dyDescent="0.25">
      <c r="A23" s="50" t="s">
        <v>39</v>
      </c>
      <c r="B23" s="49">
        <v>0</v>
      </c>
      <c r="C23" s="49">
        <v>0</v>
      </c>
      <c r="D23" s="48" t="s">
        <v>40</v>
      </c>
      <c r="E23" s="49">
        <f>E24+E25</f>
        <v>0</v>
      </c>
      <c r="F23" s="49">
        <f>F24+F25</f>
        <v>0</v>
      </c>
    </row>
    <row r="24" spans="1:6" x14ac:dyDescent="0.25">
      <c r="A24" s="50" t="s">
        <v>41</v>
      </c>
      <c r="B24" s="49">
        <v>0</v>
      </c>
      <c r="C24" s="49">
        <v>0</v>
      </c>
      <c r="D24" s="50" t="s">
        <v>42</v>
      </c>
      <c r="E24" s="49">
        <v>0</v>
      </c>
      <c r="F24" s="49">
        <v>0</v>
      </c>
    </row>
    <row r="25" spans="1:6" x14ac:dyDescent="0.25">
      <c r="A25" s="48" t="s">
        <v>43</v>
      </c>
      <c r="B25" s="49">
        <f>SUM(B26:B30)</f>
        <v>0</v>
      </c>
      <c r="C25" s="49">
        <f>SUM(C26:C30)</f>
        <v>0</v>
      </c>
      <c r="D25" s="50" t="s">
        <v>44</v>
      </c>
      <c r="E25" s="49">
        <v>0</v>
      </c>
      <c r="F25" s="49">
        <v>0</v>
      </c>
    </row>
    <row r="26" spans="1:6" x14ac:dyDescent="0.25">
      <c r="A26" s="50" t="s">
        <v>45</v>
      </c>
      <c r="B26" s="49">
        <v>0</v>
      </c>
      <c r="C26" s="49">
        <v>0</v>
      </c>
      <c r="D26" s="48" t="s">
        <v>46</v>
      </c>
      <c r="E26" s="49">
        <v>0</v>
      </c>
      <c r="F26" s="49">
        <v>0</v>
      </c>
    </row>
    <row r="27" spans="1:6" x14ac:dyDescent="0.25">
      <c r="A27" s="50" t="s">
        <v>47</v>
      </c>
      <c r="B27" s="49">
        <v>0</v>
      </c>
      <c r="C27" s="49">
        <v>0</v>
      </c>
      <c r="D27" s="48" t="s">
        <v>48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49</v>
      </c>
      <c r="B28" s="49">
        <v>0</v>
      </c>
      <c r="C28" s="49">
        <v>0</v>
      </c>
      <c r="D28" s="50" t="s">
        <v>50</v>
      </c>
      <c r="E28" s="49">
        <v>0</v>
      </c>
      <c r="F28" s="49">
        <v>0</v>
      </c>
    </row>
    <row r="29" spans="1:6" x14ac:dyDescent="0.25">
      <c r="A29" s="50" t="s">
        <v>51</v>
      </c>
      <c r="B29" s="49">
        <v>0</v>
      </c>
      <c r="C29" s="49">
        <v>0</v>
      </c>
      <c r="D29" s="50" t="s">
        <v>52</v>
      </c>
      <c r="E29" s="49">
        <v>0</v>
      </c>
      <c r="F29" s="49">
        <v>0</v>
      </c>
    </row>
    <row r="30" spans="1:6" x14ac:dyDescent="0.25">
      <c r="A30" s="50" t="s">
        <v>53</v>
      </c>
      <c r="B30" s="49">
        <v>0</v>
      </c>
      <c r="C30" s="49">
        <v>0</v>
      </c>
      <c r="D30" s="50" t="s">
        <v>54</v>
      </c>
      <c r="E30" s="49">
        <v>0</v>
      </c>
      <c r="F30" s="49">
        <v>0</v>
      </c>
    </row>
    <row r="31" spans="1:6" x14ac:dyDescent="0.25">
      <c r="A31" s="48" t="s">
        <v>55</v>
      </c>
      <c r="B31" s="49">
        <f>SUM(B32:B36)</f>
        <v>0</v>
      </c>
      <c r="C31" s="49">
        <f>SUM(C32:C36)</f>
        <v>0</v>
      </c>
      <c r="D31" s="48" t="s">
        <v>56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57</v>
      </c>
      <c r="B32" s="49">
        <v>0</v>
      </c>
      <c r="C32" s="49">
        <v>0</v>
      </c>
      <c r="D32" s="50" t="s">
        <v>58</v>
      </c>
      <c r="E32" s="49">
        <v>0</v>
      </c>
      <c r="F32" s="49">
        <v>0</v>
      </c>
    </row>
    <row r="33" spans="1:6" ht="14.45" customHeight="1" x14ac:dyDescent="0.25">
      <c r="A33" s="50" t="s">
        <v>59</v>
      </c>
      <c r="B33" s="49">
        <v>0</v>
      </c>
      <c r="C33" s="49">
        <v>0</v>
      </c>
      <c r="D33" s="50" t="s">
        <v>60</v>
      </c>
      <c r="E33" s="49">
        <v>0</v>
      </c>
      <c r="F33" s="49">
        <v>0</v>
      </c>
    </row>
    <row r="34" spans="1:6" ht="14.45" customHeight="1" x14ac:dyDescent="0.25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45" customHeight="1" x14ac:dyDescent="0.25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45" customHeight="1" x14ac:dyDescent="0.25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45" customHeight="1" x14ac:dyDescent="0.25">
      <c r="A37" s="48" t="s">
        <v>67</v>
      </c>
      <c r="B37" s="49">
        <v>0</v>
      </c>
      <c r="C37" s="49">
        <v>0</v>
      </c>
      <c r="D37" s="50" t="s">
        <v>68</v>
      </c>
      <c r="E37" s="49">
        <v>0</v>
      </c>
      <c r="F37" s="49">
        <v>0</v>
      </c>
    </row>
    <row r="38" spans="1:6" x14ac:dyDescent="0.25">
      <c r="A38" s="48" t="s">
        <v>69</v>
      </c>
      <c r="B38" s="49">
        <f>SUM(B39:B40)</f>
        <v>0</v>
      </c>
      <c r="C38" s="49">
        <f>SUM(C39:C40)</f>
        <v>0</v>
      </c>
      <c r="D38" s="48" t="s">
        <v>70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25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25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49">
        <v>0</v>
      </c>
      <c r="F41" s="49">
        <v>0</v>
      </c>
    </row>
    <row r="42" spans="1:6" x14ac:dyDescent="0.25">
      <c r="A42" s="50" t="s">
        <v>77</v>
      </c>
      <c r="B42" s="49">
        <v>0</v>
      </c>
      <c r="C42" s="49">
        <v>0</v>
      </c>
      <c r="D42" s="48" t="s">
        <v>78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25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25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85</v>
      </c>
      <c r="B47" s="4">
        <f>B9+B17+B25+B31+B37+B38+B41</f>
        <v>4032658.5</v>
      </c>
      <c r="C47" s="4">
        <f>C9+C17+C25+C31+C37+C38+C41</f>
        <v>1047076.24</v>
      </c>
      <c r="D47" s="2" t="s">
        <v>86</v>
      </c>
      <c r="E47" s="4">
        <f>E9+E19+E23+E26+E27+E31+E38+E42</f>
        <v>47250.81</v>
      </c>
      <c r="F47" s="4">
        <f>F9+F19+F23+F26+F27+F31+F38+F42</f>
        <v>1047074.58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25">
      <c r="A50" s="48" t="s">
        <v>89</v>
      </c>
      <c r="B50" s="49">
        <v>0</v>
      </c>
      <c r="C50" s="49">
        <v>0</v>
      </c>
      <c r="D50" s="48" t="s">
        <v>90</v>
      </c>
      <c r="E50" s="49">
        <v>0</v>
      </c>
      <c r="F50" s="49">
        <v>0</v>
      </c>
    </row>
    <row r="51" spans="1:6" x14ac:dyDescent="0.25">
      <c r="A51" s="48" t="s">
        <v>91</v>
      </c>
      <c r="B51" s="49">
        <v>0</v>
      </c>
      <c r="C51" s="49">
        <v>0</v>
      </c>
      <c r="D51" s="48" t="s">
        <v>92</v>
      </c>
      <c r="E51" s="49">
        <v>0</v>
      </c>
      <c r="F51" s="49">
        <v>0</v>
      </c>
    </row>
    <row r="52" spans="1:6" x14ac:dyDescent="0.25">
      <c r="A52" s="48" t="s">
        <v>93</v>
      </c>
      <c r="B52" s="49">
        <v>0</v>
      </c>
      <c r="C52" s="49">
        <v>0</v>
      </c>
      <c r="D52" s="48" t="s">
        <v>94</v>
      </c>
      <c r="E52" s="49">
        <v>0</v>
      </c>
      <c r="F52" s="49">
        <v>0</v>
      </c>
    </row>
    <row r="53" spans="1:6" x14ac:dyDescent="0.25">
      <c r="A53" s="48" t="s">
        <v>95</v>
      </c>
      <c r="B53" s="49">
        <v>1128902.97</v>
      </c>
      <c r="C53" s="49">
        <v>1120259.01</v>
      </c>
      <c r="D53" s="48" t="s">
        <v>96</v>
      </c>
      <c r="E53" s="49">
        <v>0</v>
      </c>
      <c r="F53" s="49">
        <v>0</v>
      </c>
    </row>
    <row r="54" spans="1:6" x14ac:dyDescent="0.25">
      <c r="A54" s="48" t="s">
        <v>97</v>
      </c>
      <c r="B54" s="49">
        <v>336439.18</v>
      </c>
      <c r="C54" s="49">
        <v>336439.18</v>
      </c>
      <c r="D54" s="48" t="s">
        <v>98</v>
      </c>
      <c r="E54" s="49">
        <v>0</v>
      </c>
      <c r="F54" s="49">
        <v>0</v>
      </c>
    </row>
    <row r="55" spans="1:6" x14ac:dyDescent="0.25">
      <c r="A55" s="48" t="s">
        <v>99</v>
      </c>
      <c r="B55" s="49">
        <v>-26867.95</v>
      </c>
      <c r="C55" s="49">
        <v>-26867.95</v>
      </c>
      <c r="D55" s="52" t="s">
        <v>100</v>
      </c>
      <c r="E55" s="49">
        <v>0</v>
      </c>
      <c r="F55" s="49">
        <v>0</v>
      </c>
    </row>
    <row r="56" spans="1:6" x14ac:dyDescent="0.25">
      <c r="A56" s="48" t="s">
        <v>101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102</v>
      </c>
      <c r="B57" s="49">
        <v>0</v>
      </c>
      <c r="C57" s="49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104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105</v>
      </c>
      <c r="E59" s="4">
        <f>E47+E57</f>
        <v>47250.81</v>
      </c>
      <c r="F59" s="4">
        <f>F47+F57</f>
        <v>1047074.58</v>
      </c>
    </row>
    <row r="60" spans="1:6" x14ac:dyDescent="0.25">
      <c r="A60" s="3" t="s">
        <v>106</v>
      </c>
      <c r="B60" s="4">
        <f>SUM(B50:B58)</f>
        <v>1438474.2</v>
      </c>
      <c r="C60" s="4">
        <f>SUM(C50:C58)</f>
        <v>1429830.24</v>
      </c>
      <c r="D60" s="47"/>
      <c r="E60" s="51"/>
      <c r="F60" s="51"/>
    </row>
    <row r="61" spans="1:6" x14ac:dyDescent="0.25">
      <c r="A61" s="47"/>
      <c r="B61" s="51"/>
      <c r="C61" s="51"/>
      <c r="D61" s="53" t="s">
        <v>107</v>
      </c>
      <c r="E61" s="51"/>
      <c r="F61" s="51"/>
    </row>
    <row r="62" spans="1:6" x14ac:dyDescent="0.25">
      <c r="A62" s="3" t="s">
        <v>108</v>
      </c>
      <c r="B62" s="4">
        <f>SUM(B47+B60)</f>
        <v>5471132.7000000002</v>
      </c>
      <c r="C62" s="4">
        <f>SUM(C47+C60)</f>
        <v>2476906.48</v>
      </c>
      <c r="D62" s="47"/>
      <c r="E62" s="51"/>
      <c r="F62" s="51"/>
    </row>
    <row r="63" spans="1:6" x14ac:dyDescent="0.25">
      <c r="A63" s="47"/>
      <c r="B63" s="47"/>
      <c r="C63" s="47"/>
      <c r="D63" s="54" t="s">
        <v>109</v>
      </c>
      <c r="E63" s="49">
        <f>SUM(E64:E66)</f>
        <v>0</v>
      </c>
      <c r="F63" s="49">
        <f>SUM(F64:F66)</f>
        <v>0</v>
      </c>
    </row>
    <row r="64" spans="1:6" x14ac:dyDescent="0.25">
      <c r="A64" s="47"/>
      <c r="B64" s="47"/>
      <c r="C64" s="47"/>
      <c r="D64" s="48" t="s">
        <v>110</v>
      </c>
      <c r="E64" s="49">
        <v>0</v>
      </c>
      <c r="F64" s="49">
        <v>0</v>
      </c>
    </row>
    <row r="65" spans="1:6" x14ac:dyDescent="0.25">
      <c r="A65" s="47"/>
      <c r="B65" s="47"/>
      <c r="C65" s="47"/>
      <c r="D65" s="52" t="s">
        <v>111</v>
      </c>
      <c r="E65" s="49">
        <v>0</v>
      </c>
      <c r="F65" s="49">
        <v>0</v>
      </c>
    </row>
    <row r="66" spans="1:6" x14ac:dyDescent="0.25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113</v>
      </c>
      <c r="E68" s="49">
        <v>5423881.8899999997</v>
      </c>
      <c r="F68" s="49">
        <v>1429831.9</v>
      </c>
    </row>
    <row r="69" spans="1:6" x14ac:dyDescent="0.25">
      <c r="A69" s="55"/>
      <c r="B69" s="47"/>
      <c r="C69" s="47"/>
      <c r="D69" s="48" t="s">
        <v>114</v>
      </c>
      <c r="E69" s="49">
        <v>3993987.49</v>
      </c>
      <c r="F69" s="49">
        <v>1429831.9</v>
      </c>
    </row>
    <row r="70" spans="1:6" x14ac:dyDescent="0.25">
      <c r="A70" s="55"/>
      <c r="B70" s="47"/>
      <c r="C70" s="47"/>
      <c r="D70" s="48" t="s">
        <v>115</v>
      </c>
      <c r="E70" s="49">
        <v>1429894.4</v>
      </c>
      <c r="F70" s="49">
        <v>0</v>
      </c>
    </row>
    <row r="71" spans="1:6" x14ac:dyDescent="0.25">
      <c r="A71" s="55"/>
      <c r="B71" s="47"/>
      <c r="C71" s="47"/>
      <c r="D71" s="48" t="s">
        <v>116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117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118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122</v>
      </c>
      <c r="E79" s="4">
        <f>E63+E68+E75</f>
        <v>5423881.8899999997</v>
      </c>
      <c r="F79" s="4">
        <f>F63+F68+F75</f>
        <v>1429831.9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123</v>
      </c>
      <c r="E81" s="4">
        <f>E59+E79</f>
        <v>5471132.6999999993</v>
      </c>
      <c r="F81" s="4">
        <f>F59+F79</f>
        <v>2476906.48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B9:C62 E9:F45 E50:F81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0:C10 E10:F10 B48:C52 B12:C16 B18:C19 B21:C46 B56:C62 E12:F15 F11 E17:F17 E19:F67 E18 E71:F81 F7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6" t="s">
        <v>445</v>
      </c>
      <c r="B1" s="166"/>
      <c r="C1" s="166"/>
      <c r="D1" s="166"/>
      <c r="E1" s="166"/>
      <c r="F1" s="166"/>
      <c r="G1" s="166"/>
    </row>
    <row r="2" spans="1:7" x14ac:dyDescent="0.25">
      <c r="A2" s="132" t="str">
        <f>'Formato 1'!A2</f>
        <v>INSTITUTO MUNICIPAL DE PLANEACION DEL MUNICIPIO DE SALAMANCA, GUANAJUATO.</v>
      </c>
      <c r="B2" s="133"/>
      <c r="C2" s="133"/>
      <c r="D2" s="133"/>
      <c r="E2" s="133"/>
      <c r="F2" s="133"/>
      <c r="G2" s="134"/>
    </row>
    <row r="3" spans="1:7" x14ac:dyDescent="0.25">
      <c r="A3" s="135" t="s">
        <v>446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447</v>
      </c>
      <c r="B5" s="136"/>
      <c r="C5" s="136"/>
      <c r="D5" s="136"/>
      <c r="E5" s="136"/>
      <c r="F5" s="136"/>
      <c r="G5" s="137"/>
    </row>
    <row r="6" spans="1:7" x14ac:dyDescent="0.25">
      <c r="A6" s="164" t="s">
        <v>448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 x14ac:dyDescent="0.25">
      <c r="A7" s="165"/>
      <c r="B7" s="72" t="s">
        <v>449</v>
      </c>
      <c r="C7" s="165"/>
      <c r="D7" s="165"/>
      <c r="E7" s="165"/>
      <c r="F7" s="165"/>
      <c r="G7" s="165"/>
    </row>
    <row r="8" spans="1:7" ht="30" x14ac:dyDescent="0.25">
      <c r="A8" s="73" t="s">
        <v>450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452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453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454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455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456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457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458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459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460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461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462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463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7" t="s">
        <v>464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INSTITUTO MUNICIPAL DE PLANEACION DEL MUNICIPIO DE SALAMANCA, GUANAJUATO.</v>
      </c>
      <c r="B2" s="133"/>
      <c r="C2" s="133"/>
      <c r="D2" s="133"/>
      <c r="E2" s="133"/>
      <c r="F2" s="133"/>
      <c r="G2" s="134"/>
    </row>
    <row r="3" spans="1:7" x14ac:dyDescent="0.25">
      <c r="A3" s="117" t="s">
        <v>465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447</v>
      </c>
      <c r="B5" s="118"/>
      <c r="C5" s="118"/>
      <c r="D5" s="118"/>
      <c r="E5" s="118"/>
      <c r="F5" s="118"/>
      <c r="G5" s="119"/>
    </row>
    <row r="6" spans="1:7" x14ac:dyDescent="0.25">
      <c r="A6" s="168" t="s">
        <v>466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 x14ac:dyDescent="0.25">
      <c r="A7" s="169"/>
      <c r="B7" s="39" t="s">
        <v>449</v>
      </c>
      <c r="C7" s="165"/>
      <c r="D7" s="165"/>
      <c r="E7" s="165"/>
      <c r="F7" s="165"/>
      <c r="G7" s="165"/>
    </row>
    <row r="8" spans="1:7" x14ac:dyDescent="0.25">
      <c r="A8" s="27" t="s">
        <v>467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468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469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470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472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473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474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475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476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477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468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469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470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471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472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473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474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478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476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479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7" t="s">
        <v>480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INSTITUTO MUNICIPAL DE PLANEACION DEL MUNICIPIO DE SALAMANCA, GUANAJUATO.</v>
      </c>
      <c r="B2" s="133"/>
      <c r="C2" s="133"/>
      <c r="D2" s="133"/>
      <c r="E2" s="133"/>
      <c r="F2" s="133"/>
      <c r="G2" s="134"/>
    </row>
    <row r="3" spans="1:7" x14ac:dyDescent="0.25">
      <c r="A3" s="117" t="s">
        <v>481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1" t="s">
        <v>448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f>+F5+1</f>
        <v>2022</v>
      </c>
    </row>
    <row r="6" spans="1:7" ht="32.25" x14ac:dyDescent="0.25">
      <c r="A6" s="154"/>
      <c r="B6" s="173"/>
      <c r="C6" s="173"/>
      <c r="D6" s="173"/>
      <c r="E6" s="173"/>
      <c r="F6" s="173"/>
      <c r="G6" s="39" t="s">
        <v>482</v>
      </c>
    </row>
    <row r="7" spans="1:7" x14ac:dyDescent="0.25">
      <c r="A7" s="64" t="s">
        <v>450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483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484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485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486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487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488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489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492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493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494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456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495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496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497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498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499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460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500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462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501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502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0" t="s">
        <v>503</v>
      </c>
      <c r="B39" s="170"/>
      <c r="C39" s="170"/>
      <c r="D39" s="170"/>
      <c r="E39" s="170"/>
      <c r="F39" s="170"/>
      <c r="G39" s="170"/>
    </row>
    <row r="40" spans="1:7" x14ac:dyDescent="0.25">
      <c r="A40" s="170" t="s">
        <v>504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7" t="s">
        <v>505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INSTITUTO MUNICIPAL DE PLANEACION DEL MUNICIPIO DE SALAMANCA, GUANAJUATO.</v>
      </c>
      <c r="B2" s="133"/>
      <c r="C2" s="133"/>
      <c r="D2" s="133"/>
      <c r="E2" s="133"/>
      <c r="F2" s="133"/>
      <c r="G2" s="134"/>
    </row>
    <row r="3" spans="1:7" x14ac:dyDescent="0.25">
      <c r="A3" s="117" t="s">
        <v>506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4" t="s">
        <v>466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v>2022</v>
      </c>
    </row>
    <row r="6" spans="1:7" ht="48.75" customHeight="1" x14ac:dyDescent="0.25">
      <c r="A6" s="175"/>
      <c r="B6" s="173"/>
      <c r="C6" s="173"/>
      <c r="D6" s="173"/>
      <c r="E6" s="173"/>
      <c r="F6" s="173"/>
      <c r="G6" s="39" t="s">
        <v>507</v>
      </c>
    </row>
    <row r="7" spans="1:7" x14ac:dyDescent="0.25">
      <c r="A7" s="27" t="s">
        <v>467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468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469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470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471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472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473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474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475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476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477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468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469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470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471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472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473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474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478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476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508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0" t="s">
        <v>503</v>
      </c>
      <c r="B32" s="170"/>
      <c r="C32" s="170"/>
      <c r="D32" s="170"/>
      <c r="E32" s="170"/>
      <c r="F32" s="170"/>
      <c r="G32" s="170"/>
    </row>
    <row r="33" spans="1:7" x14ac:dyDescent="0.25">
      <c r="A33" s="170" t="s">
        <v>504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6" t="s">
        <v>509</v>
      </c>
      <c r="B1" s="176"/>
      <c r="C1" s="176"/>
      <c r="D1" s="176"/>
      <c r="E1" s="176"/>
      <c r="F1" s="176"/>
    </row>
    <row r="2" spans="1:6" ht="20.100000000000001" customHeight="1" x14ac:dyDescent="0.25">
      <c r="A2" s="114" t="str">
        <f>'Formato 1'!A2</f>
        <v>INSTITUTO MUNICIPAL DE PLANEACION DEL MUNICIPIO DE SALAMANCA, GUANAJUATO.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510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511</v>
      </c>
      <c r="C4" s="125" t="s">
        <v>512</v>
      </c>
      <c r="D4" s="125" t="s">
        <v>513</v>
      </c>
      <c r="E4" s="125" t="s">
        <v>514</v>
      </c>
      <c r="F4" s="125" t="s">
        <v>515</v>
      </c>
    </row>
    <row r="5" spans="1:6" ht="12.75" customHeight="1" x14ac:dyDescent="0.25">
      <c r="A5" s="19" t="s">
        <v>516</v>
      </c>
      <c r="B5" s="55"/>
      <c r="C5" s="55"/>
      <c r="D5" s="55"/>
      <c r="E5" s="55"/>
      <c r="F5" s="55"/>
    </row>
    <row r="6" spans="1:6" ht="30" x14ac:dyDescent="0.25">
      <c r="A6" s="61" t="s">
        <v>517</v>
      </c>
      <c r="B6" s="62"/>
      <c r="C6" s="62"/>
      <c r="D6" s="62"/>
      <c r="E6" s="62"/>
      <c r="F6" s="62"/>
    </row>
    <row r="7" spans="1:6" ht="15" x14ac:dyDescent="0.25">
      <c r="A7" s="61" t="s">
        <v>518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519</v>
      </c>
      <c r="B9" s="47"/>
      <c r="C9" s="47"/>
      <c r="D9" s="47"/>
      <c r="E9" s="47"/>
      <c r="F9" s="47"/>
    </row>
    <row r="10" spans="1:6" ht="15" x14ac:dyDescent="0.25">
      <c r="A10" s="61" t="s">
        <v>520</v>
      </c>
      <c r="B10" s="62"/>
      <c r="C10" s="62"/>
      <c r="D10" s="62"/>
      <c r="E10" s="62"/>
      <c r="F10" s="62"/>
    </row>
    <row r="11" spans="1:6" ht="15" x14ac:dyDescent="0.25">
      <c r="A11" s="83" t="s">
        <v>521</v>
      </c>
      <c r="B11" s="62"/>
      <c r="C11" s="62"/>
      <c r="D11" s="62"/>
      <c r="E11" s="62"/>
      <c r="F11" s="62"/>
    </row>
    <row r="12" spans="1:6" ht="15" x14ac:dyDescent="0.25">
      <c r="A12" s="83" t="s">
        <v>522</v>
      </c>
      <c r="B12" s="62"/>
      <c r="C12" s="62"/>
      <c r="D12" s="62"/>
      <c r="E12" s="62"/>
      <c r="F12" s="62"/>
    </row>
    <row r="13" spans="1:6" ht="15" x14ac:dyDescent="0.25">
      <c r="A13" s="83" t="s">
        <v>523</v>
      </c>
      <c r="B13" s="62"/>
      <c r="C13" s="62"/>
      <c r="D13" s="62"/>
      <c r="E13" s="62"/>
      <c r="F13" s="62"/>
    </row>
    <row r="14" spans="1:6" ht="15" x14ac:dyDescent="0.25">
      <c r="A14" s="61" t="s">
        <v>524</v>
      </c>
      <c r="B14" s="62"/>
      <c r="C14" s="62"/>
      <c r="D14" s="62"/>
      <c r="E14" s="62"/>
      <c r="F14" s="62"/>
    </row>
    <row r="15" spans="1:6" ht="15" x14ac:dyDescent="0.25">
      <c r="A15" s="83" t="s">
        <v>521</v>
      </c>
      <c r="B15" s="62"/>
      <c r="C15" s="62"/>
      <c r="D15" s="62"/>
      <c r="E15" s="62"/>
      <c r="F15" s="62"/>
    </row>
    <row r="16" spans="1:6" ht="15" x14ac:dyDescent="0.25">
      <c r="A16" s="83" t="s">
        <v>522</v>
      </c>
      <c r="B16" s="62"/>
      <c r="C16" s="62"/>
      <c r="D16" s="62"/>
      <c r="E16" s="62"/>
      <c r="F16" s="62"/>
    </row>
    <row r="17" spans="1:6" ht="15" x14ac:dyDescent="0.25">
      <c r="A17" s="83" t="s">
        <v>523</v>
      </c>
      <c r="B17" s="62"/>
      <c r="C17" s="62"/>
      <c r="D17" s="62"/>
      <c r="E17" s="62"/>
      <c r="F17" s="62"/>
    </row>
    <row r="18" spans="1:6" ht="15" x14ac:dyDescent="0.25">
      <c r="A18" s="61" t="s">
        <v>525</v>
      </c>
      <c r="B18" s="126"/>
      <c r="C18" s="62"/>
      <c r="D18" s="62"/>
      <c r="E18" s="62"/>
      <c r="F18" s="62"/>
    </row>
    <row r="19" spans="1:6" ht="15" x14ac:dyDescent="0.25">
      <c r="A19" s="61" t="s">
        <v>526</v>
      </c>
      <c r="B19" s="62"/>
      <c r="C19" s="62"/>
      <c r="D19" s="62"/>
      <c r="E19" s="62"/>
      <c r="F19" s="62"/>
    </row>
    <row r="20" spans="1:6" ht="30" x14ac:dyDescent="0.25">
      <c r="A20" s="61" t="s">
        <v>527</v>
      </c>
      <c r="B20" s="127"/>
      <c r="C20" s="127"/>
      <c r="D20" s="127"/>
      <c r="E20" s="127"/>
      <c r="F20" s="127"/>
    </row>
    <row r="21" spans="1:6" ht="30" x14ac:dyDescent="0.25">
      <c r="A21" s="61" t="s">
        <v>528</v>
      </c>
      <c r="B21" s="127"/>
      <c r="C21" s="127"/>
      <c r="D21" s="127"/>
      <c r="E21" s="127"/>
      <c r="F21" s="127"/>
    </row>
    <row r="22" spans="1:6" ht="30" x14ac:dyDescent="0.25">
      <c r="A22" s="61" t="s">
        <v>529</v>
      </c>
      <c r="B22" s="127"/>
      <c r="C22" s="127"/>
      <c r="D22" s="127"/>
      <c r="E22" s="127"/>
      <c r="F22" s="127"/>
    </row>
    <row r="23" spans="1:6" ht="15" x14ac:dyDescent="0.25">
      <c r="A23" s="61" t="s">
        <v>530</v>
      </c>
      <c r="B23" s="127"/>
      <c r="C23" s="127"/>
      <c r="D23" s="127"/>
      <c r="E23" s="127"/>
      <c r="F23" s="127"/>
    </row>
    <row r="24" spans="1:6" ht="15" x14ac:dyDescent="0.25">
      <c r="A24" s="61" t="s">
        <v>531</v>
      </c>
      <c r="B24" s="128"/>
      <c r="C24" s="62"/>
      <c r="D24" s="62"/>
      <c r="E24" s="62"/>
      <c r="F24" s="62"/>
    </row>
    <row r="25" spans="1:6" ht="15" x14ac:dyDescent="0.25">
      <c r="A25" s="61" t="s">
        <v>532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533</v>
      </c>
      <c r="B27" s="47"/>
      <c r="C27" s="47"/>
      <c r="D27" s="47"/>
      <c r="E27" s="47"/>
      <c r="F27" s="47"/>
    </row>
    <row r="28" spans="1:6" ht="15" x14ac:dyDescent="0.25">
      <c r="A28" s="61" t="s">
        <v>534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535</v>
      </c>
      <c r="B30" s="47"/>
      <c r="C30" s="47"/>
      <c r="D30" s="47"/>
      <c r="E30" s="47"/>
      <c r="F30" s="47"/>
    </row>
    <row r="31" spans="1:6" ht="15" x14ac:dyDescent="0.25">
      <c r="A31" s="61" t="s">
        <v>520</v>
      </c>
      <c r="B31" s="62"/>
      <c r="C31" s="62"/>
      <c r="D31" s="62"/>
      <c r="E31" s="62"/>
      <c r="F31" s="62"/>
    </row>
    <row r="32" spans="1:6" ht="15" x14ac:dyDescent="0.25">
      <c r="A32" s="61" t="s">
        <v>524</v>
      </c>
      <c r="B32" s="62"/>
      <c r="C32" s="62"/>
      <c r="D32" s="62"/>
      <c r="E32" s="62"/>
      <c r="F32" s="62"/>
    </row>
    <row r="33" spans="1:6" ht="15" x14ac:dyDescent="0.25">
      <c r="A33" s="61" t="s">
        <v>536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537</v>
      </c>
      <c r="B35" s="47"/>
      <c r="C35" s="47"/>
      <c r="D35" s="47"/>
      <c r="E35" s="47"/>
      <c r="F35" s="47"/>
    </row>
    <row r="36" spans="1:6" ht="15" x14ac:dyDescent="0.25">
      <c r="A36" s="61" t="s">
        <v>538</v>
      </c>
      <c r="B36" s="62"/>
      <c r="C36" s="62"/>
      <c r="D36" s="62"/>
      <c r="E36" s="62"/>
      <c r="F36" s="62"/>
    </row>
    <row r="37" spans="1:6" ht="15" x14ac:dyDescent="0.25">
      <c r="A37" s="61" t="s">
        <v>539</v>
      </c>
      <c r="B37" s="62"/>
      <c r="C37" s="62"/>
      <c r="D37" s="62"/>
      <c r="E37" s="62"/>
      <c r="F37" s="62"/>
    </row>
    <row r="38" spans="1:6" ht="15" x14ac:dyDescent="0.25">
      <c r="A38" s="61" t="s">
        <v>540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541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542</v>
      </c>
      <c r="B42" s="47"/>
      <c r="C42" s="47"/>
      <c r="D42" s="47"/>
      <c r="E42" s="47"/>
      <c r="F42" s="47"/>
    </row>
    <row r="43" spans="1:6" ht="15" x14ac:dyDescent="0.25">
      <c r="A43" s="61" t="s">
        <v>543</v>
      </c>
      <c r="B43" s="62"/>
      <c r="C43" s="62"/>
      <c r="D43" s="62"/>
      <c r="E43" s="62"/>
      <c r="F43" s="62"/>
    </row>
    <row r="44" spans="1:6" ht="15" x14ac:dyDescent="0.25">
      <c r="A44" s="61" t="s">
        <v>544</v>
      </c>
      <c r="B44" s="62"/>
      <c r="C44" s="62"/>
      <c r="D44" s="62"/>
      <c r="E44" s="62"/>
      <c r="F44" s="62"/>
    </row>
    <row r="45" spans="1:6" ht="15" x14ac:dyDescent="0.25">
      <c r="A45" s="61" t="s">
        <v>545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546</v>
      </c>
      <c r="B47" s="47"/>
      <c r="C47" s="47"/>
      <c r="D47" s="47"/>
      <c r="E47" s="47"/>
      <c r="F47" s="47"/>
    </row>
    <row r="48" spans="1:6" ht="15" x14ac:dyDescent="0.25">
      <c r="A48" s="61" t="s">
        <v>544</v>
      </c>
      <c r="B48" s="127"/>
      <c r="C48" s="127"/>
      <c r="D48" s="127"/>
      <c r="E48" s="127"/>
      <c r="F48" s="127"/>
    </row>
    <row r="49" spans="1:6" ht="15" x14ac:dyDescent="0.25">
      <c r="A49" s="61" t="s">
        <v>545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547</v>
      </c>
      <c r="B51" s="47"/>
      <c r="C51" s="47"/>
      <c r="D51" s="47"/>
      <c r="E51" s="47"/>
      <c r="F51" s="47"/>
    </row>
    <row r="52" spans="1:6" ht="15" x14ac:dyDescent="0.25">
      <c r="A52" s="61" t="s">
        <v>544</v>
      </c>
      <c r="B52" s="62"/>
      <c r="C52" s="62"/>
      <c r="D52" s="62"/>
      <c r="E52" s="62"/>
      <c r="F52" s="62"/>
    </row>
    <row r="53" spans="1:6" ht="15" x14ac:dyDescent="0.25">
      <c r="A53" s="61" t="s">
        <v>545</v>
      </c>
      <c r="B53" s="62"/>
      <c r="C53" s="62"/>
      <c r="D53" s="62"/>
      <c r="E53" s="62"/>
      <c r="F53" s="62"/>
    </row>
    <row r="54" spans="1:6" ht="15" x14ac:dyDescent="0.25">
      <c r="A54" s="61" t="s">
        <v>548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549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544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545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550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551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552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553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554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555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topLeftCell="A29" zoomScale="94" zoomScaleNormal="110" workbookViewId="0">
      <selection activeCell="C56" sqref="C56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3" t="s">
        <v>124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14" t="str">
        <f>'Formato 1'!A2</f>
        <v>INSTITUTO MUNICIPAL DE PLANEACION DEL MUNICIPIO DE SALAMANCA, GUANAJUATO.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+'Formato 1'!A4</f>
        <v>Al 31 de Diciembre de 2022 y al 30 de Septiembre de 2023 (b)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4">
        <v>66632</v>
      </c>
      <c r="C18" s="112"/>
      <c r="D18" s="112"/>
      <c r="E18" s="112"/>
      <c r="F18" s="4">
        <v>47250.81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144</v>
      </c>
      <c r="B20" s="4">
        <f t="shared" ref="B20:H20" si="3">B8+B18</f>
        <v>66632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47250.81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6" t="s">
        <v>154</v>
      </c>
      <c r="B33" s="146"/>
      <c r="C33" s="146"/>
      <c r="D33" s="146"/>
      <c r="E33" s="146"/>
      <c r="F33" s="146"/>
      <c r="G33" s="146"/>
      <c r="H33" s="146"/>
    </row>
    <row r="34" spans="1:8" ht="14.45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4.45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4.45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4.45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70" workbookViewId="0">
      <selection activeCell="A31" sqref="A31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7" t="s">
        <v>165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14" t="str">
        <f>'Formato 1'!A2</f>
        <v>INSTITUTO MUNICIPAL DE PLANEACION DEL MUNICIPIO DE SALAMANCA, GUANAJUATO.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tr">
        <f>+'Formato 1'!A4</f>
        <v>Al 31 de Diciembre de 2022 y al 30 de Septiembre de 2023 (b)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56.2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179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180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181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182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184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185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186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187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topLeftCell="A36" zoomScale="67" zoomScaleNormal="53" workbookViewId="0">
      <selection activeCell="A83" sqref="A83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7" t="s">
        <v>189</v>
      </c>
      <c r="B1" s="148"/>
      <c r="C1" s="148"/>
      <c r="D1" s="149"/>
    </row>
    <row r="2" spans="1:4" ht="26.25" customHeight="1" x14ac:dyDescent="0.25">
      <c r="A2" s="114" t="str">
        <f>'Formato 1'!A2</f>
        <v>INSTITUTO MUNICIPAL DE PLANEACION DEL MUNICIPIO DE SALAMANCA, GUANAJUATO.</v>
      </c>
      <c r="B2" s="115"/>
      <c r="C2" s="115"/>
      <c r="D2" s="116"/>
    </row>
    <row r="3" spans="1:4" x14ac:dyDescent="0.25">
      <c r="A3" s="117" t="s">
        <v>190</v>
      </c>
      <c r="B3" s="118"/>
      <c r="C3" s="118"/>
      <c r="D3" s="119"/>
    </row>
    <row r="4" spans="1:4" x14ac:dyDescent="0.25">
      <c r="A4" s="117" t="str">
        <f>'Formato 3'!A4</f>
        <v>Al 31 de Diciembre de 2022 y al 30 de Septiembre de 2023 (b)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v>7005000</v>
      </c>
      <c r="C8" s="15">
        <v>3287.2</v>
      </c>
      <c r="D8" s="15">
        <v>3287.2</v>
      </c>
    </row>
    <row r="9" spans="1:4" x14ac:dyDescent="0.25">
      <c r="A9" s="60" t="s">
        <v>195</v>
      </c>
      <c r="B9" s="97">
        <v>7005000</v>
      </c>
      <c r="C9" s="97">
        <v>3287.2</v>
      </c>
      <c r="D9" s="97">
        <v>3287.2</v>
      </c>
    </row>
    <row r="10" spans="1:4" x14ac:dyDescent="0.25">
      <c r="A10" s="60" t="s">
        <v>196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198</v>
      </c>
      <c r="B13" s="15">
        <f>B14+B15</f>
        <v>7005000</v>
      </c>
      <c r="C13" s="15">
        <f>C14+C15</f>
        <v>1122881.98</v>
      </c>
      <c r="D13" s="15">
        <f>D14+D15</f>
        <v>1122881.98</v>
      </c>
    </row>
    <row r="14" spans="1:4" x14ac:dyDescent="0.25">
      <c r="A14" s="60" t="s">
        <v>199</v>
      </c>
      <c r="B14" s="97">
        <v>7005000</v>
      </c>
      <c r="C14" s="97">
        <v>1122881.98</v>
      </c>
      <c r="D14" s="97">
        <v>1122881.98</v>
      </c>
    </row>
    <row r="15" spans="1:4" x14ac:dyDescent="0.25">
      <c r="A15" s="60" t="s">
        <v>200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201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202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204</v>
      </c>
      <c r="B21" s="15">
        <f>B8-B13+B17</f>
        <v>0</v>
      </c>
      <c r="C21" s="15">
        <f>C8-C13+C17</f>
        <v>-1119594.78</v>
      </c>
      <c r="D21" s="15">
        <f>D8-D13+D17</f>
        <v>-1119594.78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205</v>
      </c>
      <c r="B23" s="15">
        <f>B21-B11</f>
        <v>0</v>
      </c>
      <c r="C23" s="15">
        <f>C21-C11</f>
        <v>-1119594.78</v>
      </c>
      <c r="D23" s="15">
        <f>D21-D11</f>
        <v>-1119594.78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0</v>
      </c>
      <c r="C25" s="15">
        <f>C23-C17</f>
        <v>-1119594.78</v>
      </c>
      <c r="D25" s="15">
        <f>D23-D17</f>
        <v>-1119594.78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213</v>
      </c>
      <c r="B33" s="4">
        <f>B25+B29</f>
        <v>0</v>
      </c>
      <c r="C33" s="4">
        <f>C25+C29</f>
        <v>-1119594.78</v>
      </c>
      <c r="D33" s="4">
        <f>D25+D29</f>
        <v>-1119594.78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8" t="s">
        <v>222</v>
      </c>
      <c r="B48" s="99">
        <f>B9</f>
        <v>7005000</v>
      </c>
      <c r="C48" s="99">
        <f>C9</f>
        <v>3287.2</v>
      </c>
      <c r="D48" s="99">
        <f>D9</f>
        <v>3287.2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199</v>
      </c>
      <c r="B53" s="49">
        <f>B14</f>
        <v>7005000</v>
      </c>
      <c r="C53" s="49">
        <f>C14</f>
        <v>1122881.98</v>
      </c>
      <c r="D53" s="49">
        <f>D14</f>
        <v>1122881.98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202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224</v>
      </c>
      <c r="B57" s="4">
        <f>B48+B49-B53+B55</f>
        <v>0</v>
      </c>
      <c r="C57" s="4">
        <f>C48+C49-C53+C55</f>
        <v>-1119594.78</v>
      </c>
      <c r="D57" s="4">
        <f>D48+D49-D53+D55</f>
        <v>-1119594.78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-1119594.78</v>
      </c>
      <c r="D59" s="4">
        <f>D57-D49</f>
        <v>-1119594.78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0:D13 B29:D33 B37:D44 B48:D59 B63:D74 B15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topLeftCell="B53" zoomScale="76" zoomScaleNormal="115" workbookViewId="0">
      <selection activeCell="L55" sqref="L55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7" t="s">
        <v>230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>INSTITUTO MUNICIPAL DE PLANEACION DEL MUNICIPIO DE SALAMANCA, GUANAJUATO.</v>
      </c>
      <c r="B2" s="115"/>
      <c r="C2" s="115"/>
      <c r="D2" s="115"/>
      <c r="E2" s="115"/>
      <c r="F2" s="115"/>
      <c r="G2" s="116"/>
    </row>
    <row r="3" spans="1:7" x14ac:dyDescent="0.25">
      <c r="A3" s="117" t="s">
        <v>231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Al 31 de Diciembre de 2022 y al 30 de Septiembre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0" t="s">
        <v>232</v>
      </c>
      <c r="B6" s="152" t="s">
        <v>233</v>
      </c>
      <c r="C6" s="152"/>
      <c r="D6" s="152"/>
      <c r="E6" s="152"/>
      <c r="F6" s="152"/>
      <c r="G6" s="152" t="s">
        <v>234</v>
      </c>
    </row>
    <row r="7" spans="1:7" ht="30" x14ac:dyDescent="0.25">
      <c r="A7" s="151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52"/>
    </row>
    <row r="8" spans="1:7" x14ac:dyDescent="0.25">
      <c r="A8" s="27" t="s">
        <v>239</v>
      </c>
      <c r="B8" s="94"/>
      <c r="C8" s="94"/>
      <c r="D8" s="94"/>
      <c r="E8" s="94"/>
      <c r="F8" s="94"/>
      <c r="G8" s="94"/>
    </row>
    <row r="9" spans="1:7" x14ac:dyDescent="0.25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244</v>
      </c>
      <c r="B13" s="49">
        <v>5000</v>
      </c>
      <c r="C13" s="49">
        <v>7000</v>
      </c>
      <c r="D13" s="49">
        <v>12000</v>
      </c>
      <c r="E13" s="49">
        <v>8457.19</v>
      </c>
      <c r="F13" s="49">
        <v>8457.19</v>
      </c>
      <c r="G13" s="49">
        <f t="shared" si="0"/>
        <v>3457.1900000000005</v>
      </c>
    </row>
    <row r="14" spans="1:7" x14ac:dyDescent="0.25">
      <c r="A14" s="60" t="s">
        <v>245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246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</row>
    <row r="16" spans="1:7" x14ac:dyDescent="0.25">
      <c r="A16" s="95" t="s">
        <v>247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259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265</v>
      </c>
      <c r="B34" s="49">
        <v>7000000</v>
      </c>
      <c r="C34" s="49">
        <v>2000000</v>
      </c>
      <c r="D34" s="49">
        <v>9000000</v>
      </c>
      <c r="E34" s="49">
        <v>7000000</v>
      </c>
      <c r="F34" s="49">
        <v>7000000</v>
      </c>
      <c r="G34" s="49">
        <f t="shared" si="4"/>
        <v>0</v>
      </c>
    </row>
    <row r="35" spans="1:7" ht="14.45" customHeight="1" x14ac:dyDescent="0.25">
      <c r="A35" s="60" t="s">
        <v>266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268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271</v>
      </c>
      <c r="B41" s="4">
        <f t="shared" ref="B41:G41" si="7">SUM(B9,B10,B11,B12,B13,B14,B15,B16,B28,B34,B35,B37)</f>
        <v>7005000</v>
      </c>
      <c r="C41" s="4">
        <f t="shared" si="7"/>
        <v>2007000</v>
      </c>
      <c r="D41" s="4">
        <f t="shared" si="7"/>
        <v>9012000</v>
      </c>
      <c r="E41" s="4">
        <f t="shared" si="7"/>
        <v>7008457.1900000004</v>
      </c>
      <c r="F41" s="4">
        <f t="shared" si="7"/>
        <v>7008457.1900000004</v>
      </c>
      <c r="G41" s="4">
        <f t="shared" si="7"/>
        <v>3457.1900000000005</v>
      </c>
    </row>
    <row r="42" spans="1:7" x14ac:dyDescent="0.25">
      <c r="A42" s="3" t="s">
        <v>272</v>
      </c>
      <c r="B42" s="96"/>
      <c r="C42" s="96"/>
      <c r="D42" s="96"/>
      <c r="E42" s="96"/>
      <c r="F42" s="96"/>
      <c r="G42" s="4">
        <f>IF(G41&gt;0,G41,0)</f>
        <v>3457.1900000000005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273</v>
      </c>
      <c r="B44" s="51"/>
      <c r="C44" s="51"/>
      <c r="D44" s="51"/>
      <c r="E44" s="51"/>
      <c r="F44" s="51"/>
      <c r="G44" s="51"/>
    </row>
    <row r="45" spans="1:7" x14ac:dyDescent="0.25">
      <c r="A45" s="60" t="s">
        <v>274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283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288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296</v>
      </c>
      <c r="B70" s="4">
        <f t="shared" ref="B70:G70" si="16">B41+B65+B67</f>
        <v>7005000</v>
      </c>
      <c r="C70" s="4">
        <f t="shared" si="16"/>
        <v>2007000</v>
      </c>
      <c r="D70" s="4">
        <f t="shared" si="16"/>
        <v>9012000</v>
      </c>
      <c r="E70" s="4">
        <f t="shared" si="16"/>
        <v>7008457.1900000004</v>
      </c>
      <c r="F70" s="4">
        <f t="shared" si="16"/>
        <v>7008457.1900000004</v>
      </c>
      <c r="G70" s="4">
        <f t="shared" si="16"/>
        <v>3457.1900000000005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297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5 G60:G76 G55:G58 G38:G53 B35:F58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zoomScale="85" zoomScaleNormal="85" workbookViewId="0">
      <selection activeCell="B25" sqref="B25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5" t="s">
        <v>301</v>
      </c>
      <c r="B1" s="148"/>
      <c r="C1" s="148"/>
      <c r="D1" s="148"/>
      <c r="E1" s="148"/>
      <c r="F1" s="148"/>
      <c r="G1" s="149"/>
    </row>
    <row r="2" spans="1:7" x14ac:dyDescent="0.25">
      <c r="A2" s="129" t="str">
        <f>'Formato 1'!A2</f>
        <v>INSTITUTO MUNICIPAL DE PLANEACION DEL MUNICIPIO DE SALAMANCA, GUANAJUATO.</v>
      </c>
      <c r="B2" s="129"/>
      <c r="C2" s="129"/>
      <c r="D2" s="129"/>
      <c r="E2" s="129"/>
      <c r="F2" s="129"/>
      <c r="G2" s="129"/>
    </row>
    <row r="3" spans="1:7" x14ac:dyDescent="0.25">
      <c r="A3" s="130" t="s">
        <v>302</v>
      </c>
      <c r="B3" s="130"/>
      <c r="C3" s="130"/>
      <c r="D3" s="130"/>
      <c r="E3" s="130"/>
      <c r="F3" s="130"/>
      <c r="G3" s="130"/>
    </row>
    <row r="4" spans="1:7" x14ac:dyDescent="0.25">
      <c r="A4" s="130" t="s">
        <v>303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Al 31 de Diciembre de 2022 y al 30 de Septiembre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x14ac:dyDescent="0.25">
      <c r="A7" s="153" t="s">
        <v>6</v>
      </c>
      <c r="B7" s="153" t="s">
        <v>304</v>
      </c>
      <c r="C7" s="153"/>
      <c r="D7" s="153"/>
      <c r="E7" s="153"/>
      <c r="F7" s="153"/>
      <c r="G7" s="154" t="s">
        <v>305</v>
      </c>
    </row>
    <row r="8" spans="1:7" ht="30" x14ac:dyDescent="0.25">
      <c r="A8" s="153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53"/>
    </row>
    <row r="9" spans="1:7" x14ac:dyDescent="0.25">
      <c r="A9" s="28" t="s">
        <v>310</v>
      </c>
      <c r="B9" s="86">
        <f t="shared" ref="B9:G9" si="0">SUM(B10,B18,B28,B38,B48,B58,B62,B71,B75)</f>
        <v>7005000</v>
      </c>
      <c r="C9" s="86">
        <f t="shared" si="0"/>
        <v>2007000</v>
      </c>
      <c r="D9" s="86">
        <f t="shared" si="0"/>
        <v>9012000</v>
      </c>
      <c r="E9" s="86">
        <f t="shared" si="0"/>
        <v>3023113.6599999997</v>
      </c>
      <c r="F9" s="86">
        <f t="shared" si="0"/>
        <v>3023113.6599999997</v>
      </c>
      <c r="G9" s="86">
        <f t="shared" si="0"/>
        <v>5988886.3400000008</v>
      </c>
    </row>
    <row r="10" spans="1:7" x14ac:dyDescent="0.25">
      <c r="A10" s="87" t="s">
        <v>311</v>
      </c>
      <c r="B10" s="86">
        <f t="shared" ref="B10:G10" si="1">SUM(B11:B17)</f>
        <v>5146387.1499999994</v>
      </c>
      <c r="C10" s="86">
        <f t="shared" si="1"/>
        <v>0</v>
      </c>
      <c r="D10" s="86">
        <f t="shared" si="1"/>
        <v>5146387.1500000004</v>
      </c>
      <c r="E10" s="86">
        <f t="shared" si="1"/>
        <v>2688398.75</v>
      </c>
      <c r="F10" s="86">
        <f t="shared" si="1"/>
        <v>2688398.75</v>
      </c>
      <c r="G10" s="86">
        <f t="shared" si="1"/>
        <v>2457988.4000000004</v>
      </c>
    </row>
    <row r="11" spans="1:7" x14ac:dyDescent="0.25">
      <c r="A11" s="88" t="s">
        <v>312</v>
      </c>
      <c r="B11" s="77">
        <v>3709091.52</v>
      </c>
      <c r="C11" s="77">
        <v>54000</v>
      </c>
      <c r="D11" s="77">
        <v>3763091.52</v>
      </c>
      <c r="E11" s="77">
        <v>2413976.84</v>
      </c>
      <c r="F11" s="77">
        <v>2413976.84</v>
      </c>
      <c r="G11" s="77">
        <f>D11-E11</f>
        <v>1349114.6800000002</v>
      </c>
    </row>
    <row r="12" spans="1:7" x14ac:dyDescent="0.25">
      <c r="A12" s="88" t="s">
        <v>313</v>
      </c>
      <c r="B12" s="77">
        <v>10000</v>
      </c>
      <c r="C12" s="77">
        <v>85000</v>
      </c>
      <c r="D12" s="77">
        <v>95000</v>
      </c>
      <c r="E12" s="77">
        <v>9889.14</v>
      </c>
      <c r="F12" s="77">
        <v>9889.14</v>
      </c>
      <c r="G12" s="77">
        <f t="shared" ref="G12:G17" si="2">D12-E12</f>
        <v>85110.86</v>
      </c>
    </row>
    <row r="13" spans="1:7" x14ac:dyDescent="0.25">
      <c r="A13" s="88" t="s">
        <v>314</v>
      </c>
      <c r="B13" s="77">
        <v>508373.29</v>
      </c>
      <c r="C13" s="77">
        <v>39000</v>
      </c>
      <c r="D13" s="77">
        <v>547373.29</v>
      </c>
      <c r="E13" s="77">
        <v>39013.43</v>
      </c>
      <c r="F13" s="77">
        <v>39013.43</v>
      </c>
      <c r="G13" s="77">
        <f t="shared" si="2"/>
        <v>508359.86000000004</v>
      </c>
    </row>
    <row r="14" spans="1:7" x14ac:dyDescent="0.25">
      <c r="A14" s="88" t="s">
        <v>315</v>
      </c>
      <c r="B14" s="77">
        <v>778535.1</v>
      </c>
      <c r="C14" s="77">
        <v>-184000</v>
      </c>
      <c r="D14" s="77">
        <v>594535.1</v>
      </c>
      <c r="E14" s="77">
        <v>137114.96</v>
      </c>
      <c r="F14" s="77">
        <v>137114.96</v>
      </c>
      <c r="G14" s="77">
        <f t="shared" si="2"/>
        <v>457420.14</v>
      </c>
    </row>
    <row r="15" spans="1:7" x14ac:dyDescent="0.25">
      <c r="A15" s="88" t="s">
        <v>316</v>
      </c>
      <c r="B15" s="77">
        <v>140387.24</v>
      </c>
      <c r="C15" s="77">
        <v>6000</v>
      </c>
      <c r="D15" s="77">
        <v>146387.24</v>
      </c>
      <c r="E15" s="77">
        <v>88404.38</v>
      </c>
      <c r="F15" s="77">
        <v>88404.38</v>
      </c>
      <c r="G15" s="77">
        <f t="shared" si="2"/>
        <v>57982.859999999986</v>
      </c>
    </row>
    <row r="16" spans="1:7" x14ac:dyDescent="0.25">
      <c r="A16" s="88" t="s">
        <v>317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f t="shared" si="2"/>
        <v>0</v>
      </c>
    </row>
    <row r="17" spans="1:7" x14ac:dyDescent="0.25">
      <c r="A17" s="88" t="s">
        <v>318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f t="shared" si="2"/>
        <v>0</v>
      </c>
    </row>
    <row r="18" spans="1:7" x14ac:dyDescent="0.25">
      <c r="A18" s="87" t="s">
        <v>319</v>
      </c>
      <c r="B18" s="86">
        <f t="shared" ref="B18:G18" si="3">SUM(B19:B27)</f>
        <v>197500</v>
      </c>
      <c r="C18" s="86">
        <f t="shared" si="3"/>
        <v>296900</v>
      </c>
      <c r="D18" s="86">
        <f t="shared" si="3"/>
        <v>494400</v>
      </c>
      <c r="E18" s="86">
        <f t="shared" si="3"/>
        <v>63558.59</v>
      </c>
      <c r="F18" s="86">
        <f t="shared" si="3"/>
        <v>63558.59</v>
      </c>
      <c r="G18" s="86">
        <f t="shared" si="3"/>
        <v>430841.41000000003</v>
      </c>
    </row>
    <row r="19" spans="1:7" x14ac:dyDescent="0.25">
      <c r="A19" s="88" t="s">
        <v>320</v>
      </c>
      <c r="B19" s="77">
        <v>93500</v>
      </c>
      <c r="C19" s="77">
        <v>131400</v>
      </c>
      <c r="D19" s="77">
        <v>224900</v>
      </c>
      <c r="E19" s="77">
        <v>23964.67</v>
      </c>
      <c r="F19" s="77">
        <v>23964.67</v>
      </c>
      <c r="G19" s="77">
        <f>D19-E19</f>
        <v>200935.33000000002</v>
      </c>
    </row>
    <row r="20" spans="1:7" x14ac:dyDescent="0.25">
      <c r="A20" s="88" t="s">
        <v>321</v>
      </c>
      <c r="B20" s="77">
        <v>15000</v>
      </c>
      <c r="C20" s="77">
        <v>140000</v>
      </c>
      <c r="D20" s="77">
        <v>155000</v>
      </c>
      <c r="E20" s="77">
        <v>4030.14</v>
      </c>
      <c r="F20" s="77">
        <v>4030.14</v>
      </c>
      <c r="G20" s="77">
        <f t="shared" ref="G20:G27" si="4">D20-E20</f>
        <v>150969.85999999999</v>
      </c>
    </row>
    <row r="21" spans="1:7" x14ac:dyDescent="0.25">
      <c r="A21" s="88" t="s">
        <v>322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f t="shared" si="4"/>
        <v>0</v>
      </c>
    </row>
    <row r="22" spans="1:7" x14ac:dyDescent="0.25">
      <c r="A22" s="88" t="s">
        <v>323</v>
      </c>
      <c r="B22" s="77">
        <v>8100</v>
      </c>
      <c r="C22" s="77">
        <v>13500</v>
      </c>
      <c r="D22" s="77">
        <v>21600</v>
      </c>
      <c r="E22" s="77">
        <v>1167</v>
      </c>
      <c r="F22" s="77">
        <v>1167</v>
      </c>
      <c r="G22" s="77">
        <f t="shared" si="4"/>
        <v>20433</v>
      </c>
    </row>
    <row r="23" spans="1:7" x14ac:dyDescent="0.25">
      <c r="A23" s="88" t="s">
        <v>324</v>
      </c>
      <c r="B23" s="77">
        <v>500</v>
      </c>
      <c r="C23" s="77">
        <v>0</v>
      </c>
      <c r="D23" s="77">
        <v>500</v>
      </c>
      <c r="E23" s="77">
        <v>0</v>
      </c>
      <c r="F23" s="77">
        <v>0</v>
      </c>
      <c r="G23" s="77">
        <f t="shared" si="4"/>
        <v>500</v>
      </c>
    </row>
    <row r="24" spans="1:7" x14ac:dyDescent="0.25">
      <c r="A24" s="88" t="s">
        <v>325</v>
      </c>
      <c r="B24" s="77">
        <v>20000</v>
      </c>
      <c r="C24" s="77">
        <v>0</v>
      </c>
      <c r="D24" s="77">
        <v>20000</v>
      </c>
      <c r="E24" s="77">
        <v>11391.73</v>
      </c>
      <c r="F24" s="77">
        <v>11391.73</v>
      </c>
      <c r="G24" s="77">
        <f t="shared" si="4"/>
        <v>8608.27</v>
      </c>
    </row>
    <row r="25" spans="1:7" x14ac:dyDescent="0.25">
      <c r="A25" s="88" t="s">
        <v>326</v>
      </c>
      <c r="B25" s="77">
        <v>20400</v>
      </c>
      <c r="C25" s="77">
        <v>0</v>
      </c>
      <c r="D25" s="77">
        <v>20400</v>
      </c>
      <c r="E25" s="77">
        <v>10464.07</v>
      </c>
      <c r="F25" s="77">
        <v>10464.07</v>
      </c>
      <c r="G25" s="77">
        <f t="shared" si="4"/>
        <v>9935.93</v>
      </c>
    </row>
    <row r="26" spans="1:7" x14ac:dyDescent="0.25">
      <c r="A26" s="88" t="s">
        <v>327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f t="shared" si="4"/>
        <v>0</v>
      </c>
    </row>
    <row r="27" spans="1:7" x14ac:dyDescent="0.25">
      <c r="A27" s="88" t="s">
        <v>328</v>
      </c>
      <c r="B27" s="77">
        <v>40000</v>
      </c>
      <c r="C27" s="77">
        <v>12000</v>
      </c>
      <c r="D27" s="77">
        <v>52000</v>
      </c>
      <c r="E27" s="77">
        <v>12540.98</v>
      </c>
      <c r="F27" s="77">
        <v>12540.98</v>
      </c>
      <c r="G27" s="77">
        <f t="shared" si="4"/>
        <v>39459.020000000004</v>
      </c>
    </row>
    <row r="28" spans="1:7" x14ac:dyDescent="0.25">
      <c r="A28" s="87" t="s">
        <v>329</v>
      </c>
      <c r="B28" s="86">
        <f t="shared" ref="B28:G28" si="5">SUM(B29:B37)</f>
        <v>1250499.8500000001</v>
      </c>
      <c r="C28" s="86">
        <f t="shared" si="5"/>
        <v>1782700</v>
      </c>
      <c r="D28" s="86">
        <f t="shared" si="5"/>
        <v>3033199.85</v>
      </c>
      <c r="E28" s="86">
        <f t="shared" si="5"/>
        <v>262512.36</v>
      </c>
      <c r="F28" s="86">
        <f t="shared" si="5"/>
        <v>262512.36</v>
      </c>
      <c r="G28" s="86">
        <f t="shared" si="5"/>
        <v>2770687.49</v>
      </c>
    </row>
    <row r="29" spans="1:7" x14ac:dyDescent="0.25">
      <c r="A29" s="88" t="s">
        <v>330</v>
      </c>
      <c r="B29" s="77">
        <v>54000</v>
      </c>
      <c r="C29" s="77">
        <v>-25000</v>
      </c>
      <c r="D29" s="77">
        <v>29000</v>
      </c>
      <c r="E29" s="77">
        <v>14155.01</v>
      </c>
      <c r="F29" s="77">
        <v>14155.01</v>
      </c>
      <c r="G29" s="77">
        <f>D29-E29</f>
        <v>14844.99</v>
      </c>
    </row>
    <row r="30" spans="1:7" x14ac:dyDescent="0.25">
      <c r="A30" s="88" t="s">
        <v>331</v>
      </c>
      <c r="B30" s="77">
        <v>40000</v>
      </c>
      <c r="C30" s="77">
        <v>98700</v>
      </c>
      <c r="D30" s="77">
        <v>138700</v>
      </c>
      <c r="E30" s="77">
        <v>0</v>
      </c>
      <c r="F30" s="77">
        <v>0</v>
      </c>
      <c r="G30" s="77">
        <f t="shared" ref="G30:G37" si="6">D30-E30</f>
        <v>138700</v>
      </c>
    </row>
    <row r="31" spans="1:7" x14ac:dyDescent="0.25">
      <c r="A31" s="88" t="s">
        <v>332</v>
      </c>
      <c r="B31" s="77">
        <v>658000</v>
      </c>
      <c r="C31" s="77">
        <v>1312000</v>
      </c>
      <c r="D31" s="77">
        <v>1970000</v>
      </c>
      <c r="E31" s="77">
        <v>15925.51</v>
      </c>
      <c r="F31" s="77">
        <v>15925.51</v>
      </c>
      <c r="G31" s="77">
        <f t="shared" si="6"/>
        <v>1954074.49</v>
      </c>
    </row>
    <row r="32" spans="1:7" x14ac:dyDescent="0.25">
      <c r="A32" s="88" t="s">
        <v>333</v>
      </c>
      <c r="B32" s="77">
        <v>30000</v>
      </c>
      <c r="C32" s="77">
        <v>0</v>
      </c>
      <c r="D32" s="77">
        <v>30000</v>
      </c>
      <c r="E32" s="77">
        <v>20731.41</v>
      </c>
      <c r="F32" s="77">
        <v>20731.41</v>
      </c>
      <c r="G32" s="77">
        <f t="shared" si="6"/>
        <v>9268.59</v>
      </c>
    </row>
    <row r="33" spans="1:7" ht="14.45" customHeight="1" x14ac:dyDescent="0.25">
      <c r="A33" s="88" t="s">
        <v>334</v>
      </c>
      <c r="B33" s="77">
        <v>30000</v>
      </c>
      <c r="C33" s="77">
        <v>60000</v>
      </c>
      <c r="D33" s="77">
        <v>90000</v>
      </c>
      <c r="E33" s="77">
        <v>10323.5</v>
      </c>
      <c r="F33" s="77">
        <v>10323.5</v>
      </c>
      <c r="G33" s="77">
        <f t="shared" si="6"/>
        <v>79676.5</v>
      </c>
    </row>
    <row r="34" spans="1:7" ht="14.45" customHeight="1" x14ac:dyDescent="0.25">
      <c r="A34" s="88" t="s">
        <v>335</v>
      </c>
      <c r="B34" s="77">
        <v>10000</v>
      </c>
      <c r="C34" s="77">
        <v>100000</v>
      </c>
      <c r="D34" s="77">
        <v>110000</v>
      </c>
      <c r="E34" s="77">
        <v>0</v>
      </c>
      <c r="F34" s="77">
        <v>0</v>
      </c>
      <c r="G34" s="77">
        <f t="shared" si="6"/>
        <v>110000</v>
      </c>
    </row>
    <row r="35" spans="1:7" ht="14.45" customHeight="1" x14ac:dyDescent="0.25">
      <c r="A35" s="88" t="s">
        <v>336</v>
      </c>
      <c r="B35" s="77">
        <v>150000</v>
      </c>
      <c r="C35" s="77">
        <v>-82000</v>
      </c>
      <c r="D35" s="77">
        <v>68000</v>
      </c>
      <c r="E35" s="77">
        <v>34595.550000000003</v>
      </c>
      <c r="F35" s="77">
        <v>34595.550000000003</v>
      </c>
      <c r="G35" s="77">
        <f t="shared" si="6"/>
        <v>33404.449999999997</v>
      </c>
    </row>
    <row r="36" spans="1:7" ht="14.45" customHeight="1" x14ac:dyDescent="0.25">
      <c r="A36" s="88" t="s">
        <v>337</v>
      </c>
      <c r="B36" s="77">
        <v>140000</v>
      </c>
      <c r="C36" s="77">
        <v>114000</v>
      </c>
      <c r="D36" s="77">
        <v>254000</v>
      </c>
      <c r="E36" s="77">
        <v>75926.38</v>
      </c>
      <c r="F36" s="77">
        <v>75926.38</v>
      </c>
      <c r="G36" s="77">
        <f t="shared" si="6"/>
        <v>178073.62</v>
      </c>
    </row>
    <row r="37" spans="1:7" ht="14.45" customHeight="1" x14ac:dyDescent="0.25">
      <c r="A37" s="88" t="s">
        <v>338</v>
      </c>
      <c r="B37" s="77">
        <v>138499.85</v>
      </c>
      <c r="C37" s="77">
        <v>205000</v>
      </c>
      <c r="D37" s="77">
        <v>343499.85</v>
      </c>
      <c r="E37" s="77">
        <v>90855</v>
      </c>
      <c r="F37" s="77">
        <v>90855</v>
      </c>
      <c r="G37" s="77">
        <f t="shared" si="6"/>
        <v>252644.84999999998</v>
      </c>
    </row>
    <row r="38" spans="1:7" x14ac:dyDescent="0.25">
      <c r="A38" s="87" t="s">
        <v>339</v>
      </c>
      <c r="B38" s="86">
        <f t="shared" ref="B38:G38" si="7">SUM(B39:B47)</f>
        <v>0</v>
      </c>
      <c r="C38" s="86">
        <f t="shared" si="7"/>
        <v>0</v>
      </c>
      <c r="D38" s="86">
        <f t="shared" si="7"/>
        <v>0</v>
      </c>
      <c r="E38" s="86">
        <f t="shared" si="7"/>
        <v>0</v>
      </c>
      <c r="F38" s="86">
        <f t="shared" si="7"/>
        <v>0</v>
      </c>
      <c r="G38" s="86">
        <f t="shared" si="7"/>
        <v>0</v>
      </c>
    </row>
    <row r="39" spans="1:7" x14ac:dyDescent="0.25">
      <c r="A39" s="88" t="s">
        <v>340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8" t="s">
        <v>341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8">D40-E40</f>
        <v>0</v>
      </c>
    </row>
    <row r="41" spans="1:7" x14ac:dyDescent="0.25">
      <c r="A41" s="88" t="s">
        <v>342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8"/>
        <v>0</v>
      </c>
    </row>
    <row r="42" spans="1:7" x14ac:dyDescent="0.25">
      <c r="A42" s="88" t="s">
        <v>343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f t="shared" si="8"/>
        <v>0</v>
      </c>
    </row>
    <row r="43" spans="1:7" x14ac:dyDescent="0.25">
      <c r="A43" s="88" t="s">
        <v>344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8"/>
        <v>0</v>
      </c>
    </row>
    <row r="44" spans="1:7" x14ac:dyDescent="0.25">
      <c r="A44" s="88" t="s">
        <v>345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8"/>
        <v>0</v>
      </c>
    </row>
    <row r="45" spans="1:7" x14ac:dyDescent="0.25">
      <c r="A45" s="88" t="s">
        <v>346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8"/>
        <v>0</v>
      </c>
    </row>
    <row r="46" spans="1:7" x14ac:dyDescent="0.25">
      <c r="A46" s="88" t="s">
        <v>347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8"/>
        <v>0</v>
      </c>
    </row>
    <row r="47" spans="1:7" x14ac:dyDescent="0.25">
      <c r="A47" s="88" t="s">
        <v>348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8"/>
        <v>0</v>
      </c>
    </row>
    <row r="48" spans="1:7" x14ac:dyDescent="0.25">
      <c r="A48" s="87" t="s">
        <v>349</v>
      </c>
      <c r="B48" s="86">
        <f t="shared" ref="B48:G48" si="9">SUM(B49:B57)</f>
        <v>70000</v>
      </c>
      <c r="C48" s="86">
        <f t="shared" si="9"/>
        <v>250400</v>
      </c>
      <c r="D48" s="86">
        <f t="shared" si="9"/>
        <v>320400</v>
      </c>
      <c r="E48" s="86">
        <f t="shared" si="9"/>
        <v>8643.9599999999991</v>
      </c>
      <c r="F48" s="86">
        <f t="shared" si="9"/>
        <v>8643.9599999999991</v>
      </c>
      <c r="G48" s="86">
        <f t="shared" si="9"/>
        <v>311756.04000000004</v>
      </c>
    </row>
    <row r="49" spans="1:7" x14ac:dyDescent="0.25">
      <c r="A49" s="88" t="s">
        <v>350</v>
      </c>
      <c r="B49" s="77">
        <v>10000</v>
      </c>
      <c r="C49" s="77">
        <v>50400</v>
      </c>
      <c r="D49" s="77">
        <v>60400</v>
      </c>
      <c r="E49" s="77">
        <v>8643.9599999999991</v>
      </c>
      <c r="F49" s="77">
        <v>8643.9599999999991</v>
      </c>
      <c r="G49" s="77">
        <f>D49-E49</f>
        <v>51756.04</v>
      </c>
    </row>
    <row r="50" spans="1:7" x14ac:dyDescent="0.25">
      <c r="A50" s="88" t="s">
        <v>351</v>
      </c>
      <c r="B50" s="77">
        <v>5000</v>
      </c>
      <c r="C50" s="77">
        <v>130000</v>
      </c>
      <c r="D50" s="77">
        <v>135000</v>
      </c>
      <c r="E50" s="77">
        <v>0</v>
      </c>
      <c r="F50" s="77">
        <v>0</v>
      </c>
      <c r="G50" s="77">
        <f t="shared" ref="G50:G57" si="10">D50-E50</f>
        <v>135000</v>
      </c>
    </row>
    <row r="51" spans="1:7" x14ac:dyDescent="0.25">
      <c r="A51" s="88" t="s">
        <v>352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f t="shared" si="10"/>
        <v>0</v>
      </c>
    </row>
    <row r="52" spans="1:7" x14ac:dyDescent="0.25">
      <c r="A52" s="88" t="s">
        <v>353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f t="shared" si="10"/>
        <v>0</v>
      </c>
    </row>
    <row r="53" spans="1:7" x14ac:dyDescent="0.25">
      <c r="A53" s="88" t="s">
        <v>354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f t="shared" si="10"/>
        <v>0</v>
      </c>
    </row>
    <row r="54" spans="1:7" x14ac:dyDescent="0.25">
      <c r="A54" s="88" t="s">
        <v>355</v>
      </c>
      <c r="B54" s="77">
        <v>15000</v>
      </c>
      <c r="C54" s="77">
        <v>0</v>
      </c>
      <c r="D54" s="77">
        <v>15000</v>
      </c>
      <c r="E54" s="77">
        <v>0</v>
      </c>
      <c r="F54" s="77">
        <v>0</v>
      </c>
      <c r="G54" s="77">
        <f t="shared" si="10"/>
        <v>15000</v>
      </c>
    </row>
    <row r="55" spans="1:7" x14ac:dyDescent="0.25">
      <c r="A55" s="88" t="s">
        <v>356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f t="shared" si="10"/>
        <v>0</v>
      </c>
    </row>
    <row r="56" spans="1:7" x14ac:dyDescent="0.25">
      <c r="A56" s="88" t="s">
        <v>357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f t="shared" si="10"/>
        <v>0</v>
      </c>
    </row>
    <row r="57" spans="1:7" x14ac:dyDescent="0.25">
      <c r="A57" s="88" t="s">
        <v>358</v>
      </c>
      <c r="B57" s="77">
        <v>40000</v>
      </c>
      <c r="C57" s="77">
        <v>70000</v>
      </c>
      <c r="D57" s="77">
        <v>110000</v>
      </c>
      <c r="E57" s="77">
        <v>0</v>
      </c>
      <c r="F57" s="77">
        <v>0</v>
      </c>
      <c r="G57" s="77">
        <f t="shared" si="10"/>
        <v>110000</v>
      </c>
    </row>
    <row r="58" spans="1:7" x14ac:dyDescent="0.25">
      <c r="A58" s="87" t="s">
        <v>359</v>
      </c>
      <c r="B58" s="86">
        <f t="shared" ref="B58:G58" si="11">SUM(B59:B61)</f>
        <v>0</v>
      </c>
      <c r="C58" s="86">
        <f t="shared" si="11"/>
        <v>0</v>
      </c>
      <c r="D58" s="86">
        <f t="shared" si="11"/>
        <v>0</v>
      </c>
      <c r="E58" s="86">
        <f t="shared" si="11"/>
        <v>0</v>
      </c>
      <c r="F58" s="86">
        <f t="shared" si="11"/>
        <v>0</v>
      </c>
      <c r="G58" s="86">
        <f t="shared" si="11"/>
        <v>0</v>
      </c>
    </row>
    <row r="59" spans="1:7" x14ac:dyDescent="0.25">
      <c r="A59" s="88" t="s">
        <v>360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361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12">D60-E60</f>
        <v>0</v>
      </c>
    </row>
    <row r="61" spans="1:7" x14ac:dyDescent="0.25">
      <c r="A61" s="88" t="s">
        <v>362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2"/>
        <v>0</v>
      </c>
    </row>
    <row r="62" spans="1:7" x14ac:dyDescent="0.25">
      <c r="A62" s="87" t="s">
        <v>363</v>
      </c>
      <c r="B62" s="86">
        <f t="shared" ref="B62:G62" si="13">SUM(B63:B67,B69:B70)</f>
        <v>340613</v>
      </c>
      <c r="C62" s="86">
        <f t="shared" si="13"/>
        <v>-323000</v>
      </c>
      <c r="D62" s="86">
        <f t="shared" si="13"/>
        <v>17613</v>
      </c>
      <c r="E62" s="86">
        <f t="shared" si="13"/>
        <v>0</v>
      </c>
      <c r="F62" s="86">
        <f t="shared" si="13"/>
        <v>0</v>
      </c>
      <c r="G62" s="86">
        <f t="shared" si="13"/>
        <v>17613</v>
      </c>
    </row>
    <row r="63" spans="1:7" x14ac:dyDescent="0.25">
      <c r="A63" s="88" t="s">
        <v>364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365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4">D64-E64</f>
        <v>0</v>
      </c>
    </row>
    <row r="65" spans="1:7" x14ac:dyDescent="0.25">
      <c r="A65" s="88" t="s">
        <v>366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4"/>
        <v>0</v>
      </c>
    </row>
    <row r="66" spans="1:7" x14ac:dyDescent="0.25">
      <c r="A66" s="88" t="s">
        <v>367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4"/>
        <v>0</v>
      </c>
    </row>
    <row r="67" spans="1:7" x14ac:dyDescent="0.25">
      <c r="A67" s="88" t="s">
        <v>368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4"/>
        <v>0</v>
      </c>
    </row>
    <row r="68" spans="1:7" x14ac:dyDescent="0.25">
      <c r="A68" s="88" t="s">
        <v>369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4"/>
        <v>0</v>
      </c>
    </row>
    <row r="69" spans="1:7" x14ac:dyDescent="0.25">
      <c r="A69" s="88" t="s">
        <v>370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4"/>
        <v>0</v>
      </c>
    </row>
    <row r="70" spans="1:7" x14ac:dyDescent="0.25">
      <c r="A70" s="88" t="s">
        <v>371</v>
      </c>
      <c r="B70" s="77">
        <v>340613</v>
      </c>
      <c r="C70" s="77">
        <v>-323000</v>
      </c>
      <c r="D70" s="77">
        <v>17613</v>
      </c>
      <c r="E70" s="77">
        <v>0</v>
      </c>
      <c r="F70" s="77">
        <v>0</v>
      </c>
      <c r="G70" s="77">
        <f t="shared" si="14"/>
        <v>17613</v>
      </c>
    </row>
    <row r="71" spans="1:7" x14ac:dyDescent="0.25">
      <c r="A71" s="87" t="s">
        <v>372</v>
      </c>
      <c r="B71" s="86">
        <f t="shared" ref="B71:G71" si="15">SUM(B72:B74)</f>
        <v>0</v>
      </c>
      <c r="C71" s="86">
        <f t="shared" si="15"/>
        <v>0</v>
      </c>
      <c r="D71" s="86">
        <f t="shared" si="15"/>
        <v>0</v>
      </c>
      <c r="E71" s="86">
        <f t="shared" si="15"/>
        <v>0</v>
      </c>
      <c r="F71" s="86">
        <f t="shared" si="15"/>
        <v>0</v>
      </c>
      <c r="G71" s="86">
        <f t="shared" si="15"/>
        <v>0</v>
      </c>
    </row>
    <row r="72" spans="1:7" x14ac:dyDescent="0.25">
      <c r="A72" s="88" t="s">
        <v>373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374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6">D73-E73</f>
        <v>0</v>
      </c>
    </row>
    <row r="74" spans="1:7" x14ac:dyDescent="0.25">
      <c r="A74" s="88" t="s">
        <v>375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6"/>
        <v>0</v>
      </c>
    </row>
    <row r="75" spans="1:7" x14ac:dyDescent="0.25">
      <c r="A75" s="87" t="s">
        <v>376</v>
      </c>
      <c r="B75" s="86">
        <f t="shared" ref="B75:G75" si="17">SUM(B76:B82)</f>
        <v>0</v>
      </c>
      <c r="C75" s="86">
        <f t="shared" si="17"/>
        <v>0</v>
      </c>
      <c r="D75" s="86">
        <f t="shared" si="17"/>
        <v>0</v>
      </c>
      <c r="E75" s="86">
        <f t="shared" si="17"/>
        <v>0</v>
      </c>
      <c r="F75" s="86">
        <f t="shared" si="17"/>
        <v>0</v>
      </c>
      <c r="G75" s="86">
        <f t="shared" si="17"/>
        <v>0</v>
      </c>
    </row>
    <row r="76" spans="1:7" x14ac:dyDescent="0.25">
      <c r="A76" s="88" t="s">
        <v>377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378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8">D77-E77</f>
        <v>0</v>
      </c>
    </row>
    <row r="78" spans="1:7" x14ac:dyDescent="0.25">
      <c r="A78" s="88" t="s">
        <v>379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8"/>
        <v>0</v>
      </c>
    </row>
    <row r="79" spans="1:7" x14ac:dyDescent="0.25">
      <c r="A79" s="88" t="s">
        <v>380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8"/>
        <v>0</v>
      </c>
    </row>
    <row r="80" spans="1:7" x14ac:dyDescent="0.25">
      <c r="A80" s="88" t="s">
        <v>381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8"/>
        <v>0</v>
      </c>
    </row>
    <row r="81" spans="1:7" x14ac:dyDescent="0.25">
      <c r="A81" s="88" t="s">
        <v>382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8"/>
        <v>0</v>
      </c>
    </row>
    <row r="82" spans="1:7" x14ac:dyDescent="0.25">
      <c r="A82" s="88" t="s">
        <v>383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8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384</v>
      </c>
      <c r="B84" s="86">
        <f t="shared" ref="B84:G84" si="19">SUM(B85,B93,B103,B113,B123,B133,B137,B146,B150)</f>
        <v>0</v>
      </c>
      <c r="C84" s="86">
        <f t="shared" si="19"/>
        <v>0</v>
      </c>
      <c r="D84" s="86">
        <f t="shared" si="19"/>
        <v>0</v>
      </c>
      <c r="E84" s="86">
        <f t="shared" si="19"/>
        <v>0</v>
      </c>
      <c r="F84" s="86">
        <f t="shared" si="19"/>
        <v>0</v>
      </c>
      <c r="G84" s="86">
        <f t="shared" si="19"/>
        <v>0</v>
      </c>
    </row>
    <row r="85" spans="1:7" x14ac:dyDescent="0.25">
      <c r="A85" s="87" t="s">
        <v>311</v>
      </c>
      <c r="B85" s="86">
        <f t="shared" ref="B85:G85" si="20">SUM(B86:B92)</f>
        <v>0</v>
      </c>
      <c r="C85" s="86">
        <f t="shared" si="20"/>
        <v>0</v>
      </c>
      <c r="D85" s="86">
        <f t="shared" si="20"/>
        <v>0</v>
      </c>
      <c r="E85" s="86">
        <f t="shared" si="20"/>
        <v>0</v>
      </c>
      <c r="F85" s="86">
        <f t="shared" si="20"/>
        <v>0</v>
      </c>
      <c r="G85" s="86">
        <f t="shared" si="20"/>
        <v>0</v>
      </c>
    </row>
    <row r="86" spans="1:7" x14ac:dyDescent="0.25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313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1">D87-E87</f>
        <v>0</v>
      </c>
    </row>
    <row r="88" spans="1:7" x14ac:dyDescent="0.25">
      <c r="A88" s="88" t="s">
        <v>314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1"/>
        <v>0</v>
      </c>
    </row>
    <row r="89" spans="1:7" x14ac:dyDescent="0.25">
      <c r="A89" s="88" t="s">
        <v>315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1"/>
        <v>0</v>
      </c>
    </row>
    <row r="90" spans="1:7" x14ac:dyDescent="0.25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1"/>
        <v>0</v>
      </c>
    </row>
    <row r="91" spans="1:7" x14ac:dyDescent="0.25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1"/>
        <v>0</v>
      </c>
    </row>
    <row r="92" spans="1:7" x14ac:dyDescent="0.25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1"/>
        <v>0</v>
      </c>
    </row>
    <row r="93" spans="1:7" x14ac:dyDescent="0.25">
      <c r="A93" s="87" t="s">
        <v>319</v>
      </c>
      <c r="B93" s="86">
        <f t="shared" ref="B93:G93" si="22">SUM(B94:B102)</f>
        <v>0</v>
      </c>
      <c r="C93" s="86">
        <f t="shared" si="22"/>
        <v>0</v>
      </c>
      <c r="D93" s="86">
        <f t="shared" si="22"/>
        <v>0</v>
      </c>
      <c r="E93" s="86">
        <f t="shared" si="22"/>
        <v>0</v>
      </c>
      <c r="F93" s="86">
        <f t="shared" si="22"/>
        <v>0</v>
      </c>
      <c r="G93" s="86">
        <f t="shared" si="22"/>
        <v>0</v>
      </c>
    </row>
    <row r="94" spans="1:7" x14ac:dyDescent="0.25">
      <c r="A94" s="88" t="s">
        <v>320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321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23">D95-E95</f>
        <v>0</v>
      </c>
    </row>
    <row r="96" spans="1:7" x14ac:dyDescent="0.25">
      <c r="A96" s="88" t="s">
        <v>322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23"/>
        <v>0</v>
      </c>
    </row>
    <row r="97" spans="1:7" x14ac:dyDescent="0.25">
      <c r="A97" s="88" t="s">
        <v>323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23"/>
        <v>0</v>
      </c>
    </row>
    <row r="98" spans="1:7" x14ac:dyDescent="0.25">
      <c r="A98" s="90" t="s">
        <v>324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23"/>
        <v>0</v>
      </c>
    </row>
    <row r="99" spans="1:7" x14ac:dyDescent="0.25">
      <c r="A99" s="88" t="s">
        <v>325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23"/>
        <v>0</v>
      </c>
    </row>
    <row r="100" spans="1:7" x14ac:dyDescent="0.25">
      <c r="A100" s="88" t="s">
        <v>326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23"/>
        <v>0</v>
      </c>
    </row>
    <row r="101" spans="1:7" x14ac:dyDescent="0.25">
      <c r="A101" s="88" t="s">
        <v>327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23"/>
        <v>0</v>
      </c>
    </row>
    <row r="102" spans="1:7" x14ac:dyDescent="0.25">
      <c r="A102" s="88" t="s">
        <v>328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23"/>
        <v>0</v>
      </c>
    </row>
    <row r="103" spans="1:7" x14ac:dyDescent="0.25">
      <c r="A103" s="87" t="s">
        <v>329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330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331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4">D105-E105</f>
        <v>0</v>
      </c>
    </row>
    <row r="106" spans="1:7" x14ac:dyDescent="0.25">
      <c r="A106" s="88" t="s">
        <v>332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4"/>
        <v>0</v>
      </c>
    </row>
    <row r="107" spans="1:7" x14ac:dyDescent="0.25">
      <c r="A107" s="88" t="s">
        <v>333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4"/>
        <v>0</v>
      </c>
    </row>
    <row r="108" spans="1:7" x14ac:dyDescent="0.25">
      <c r="A108" s="88" t="s">
        <v>334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24"/>
        <v>0</v>
      </c>
    </row>
    <row r="109" spans="1:7" x14ac:dyDescent="0.25">
      <c r="A109" s="88" t="s">
        <v>335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4"/>
        <v>0</v>
      </c>
    </row>
    <row r="110" spans="1:7" x14ac:dyDescent="0.25">
      <c r="A110" s="88" t="s">
        <v>336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4"/>
        <v>0</v>
      </c>
    </row>
    <row r="111" spans="1:7" x14ac:dyDescent="0.25">
      <c r="A111" s="88" t="s">
        <v>337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4"/>
        <v>0</v>
      </c>
    </row>
    <row r="112" spans="1:7" x14ac:dyDescent="0.25">
      <c r="A112" s="88" t="s">
        <v>338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4"/>
        <v>0</v>
      </c>
    </row>
    <row r="113" spans="1:7" x14ac:dyDescent="0.25">
      <c r="A113" s="87" t="s">
        <v>339</v>
      </c>
      <c r="B113" s="86">
        <f t="shared" ref="B113:G113" si="25">SUM(B114:B122)</f>
        <v>0</v>
      </c>
      <c r="C113" s="86">
        <f t="shared" si="25"/>
        <v>0</v>
      </c>
      <c r="D113" s="86">
        <f t="shared" si="25"/>
        <v>0</v>
      </c>
      <c r="E113" s="86">
        <f t="shared" si="25"/>
        <v>0</v>
      </c>
      <c r="F113" s="86">
        <f t="shared" si="25"/>
        <v>0</v>
      </c>
      <c r="G113" s="86">
        <f t="shared" si="25"/>
        <v>0</v>
      </c>
    </row>
    <row r="114" spans="1:7" x14ac:dyDescent="0.25">
      <c r="A114" s="88" t="s">
        <v>340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341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6">D115-E115</f>
        <v>0</v>
      </c>
    </row>
    <row r="116" spans="1:7" x14ac:dyDescent="0.25">
      <c r="A116" s="88" t="s">
        <v>342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6"/>
        <v>0</v>
      </c>
    </row>
    <row r="117" spans="1:7" x14ac:dyDescent="0.25">
      <c r="A117" s="88" t="s">
        <v>343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26"/>
        <v>0</v>
      </c>
    </row>
    <row r="118" spans="1:7" x14ac:dyDescent="0.25">
      <c r="A118" s="88" t="s">
        <v>344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6"/>
        <v>0</v>
      </c>
    </row>
    <row r="119" spans="1:7" x14ac:dyDescent="0.25">
      <c r="A119" s="88" t="s">
        <v>345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6"/>
        <v>0</v>
      </c>
    </row>
    <row r="120" spans="1:7" x14ac:dyDescent="0.25">
      <c r="A120" s="88" t="s">
        <v>346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6"/>
        <v>0</v>
      </c>
    </row>
    <row r="121" spans="1:7" x14ac:dyDescent="0.25">
      <c r="A121" s="88" t="s">
        <v>347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6"/>
        <v>0</v>
      </c>
    </row>
    <row r="122" spans="1:7" x14ac:dyDescent="0.25">
      <c r="A122" s="88" t="s">
        <v>348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6"/>
        <v>0</v>
      </c>
    </row>
    <row r="123" spans="1:7" x14ac:dyDescent="0.25">
      <c r="A123" s="87" t="s">
        <v>349</v>
      </c>
      <c r="B123" s="86">
        <f t="shared" ref="B123:G123" si="27">SUM(B124:B132)</f>
        <v>0</v>
      </c>
      <c r="C123" s="86">
        <f t="shared" si="27"/>
        <v>0</v>
      </c>
      <c r="D123" s="86">
        <f t="shared" si="27"/>
        <v>0</v>
      </c>
      <c r="E123" s="86">
        <f t="shared" si="27"/>
        <v>0</v>
      </c>
      <c r="F123" s="86">
        <f t="shared" si="27"/>
        <v>0</v>
      </c>
      <c r="G123" s="86">
        <f t="shared" si="27"/>
        <v>0</v>
      </c>
    </row>
    <row r="124" spans="1:7" x14ac:dyDescent="0.25">
      <c r="A124" s="88" t="s">
        <v>350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351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8">D125-E125</f>
        <v>0</v>
      </c>
    </row>
    <row r="126" spans="1:7" x14ac:dyDescent="0.25">
      <c r="A126" s="88" t="s">
        <v>352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8"/>
        <v>0</v>
      </c>
    </row>
    <row r="127" spans="1:7" x14ac:dyDescent="0.25">
      <c r="A127" s="88" t="s">
        <v>353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8"/>
        <v>0</v>
      </c>
    </row>
    <row r="128" spans="1:7" x14ac:dyDescent="0.25">
      <c r="A128" s="88" t="s">
        <v>354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8"/>
        <v>0</v>
      </c>
    </row>
    <row r="129" spans="1:7" x14ac:dyDescent="0.25">
      <c r="A129" s="88" t="s">
        <v>355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8"/>
        <v>0</v>
      </c>
    </row>
    <row r="130" spans="1:7" x14ac:dyDescent="0.25">
      <c r="A130" s="88" t="s">
        <v>356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8"/>
        <v>0</v>
      </c>
    </row>
    <row r="131" spans="1:7" x14ac:dyDescent="0.25">
      <c r="A131" s="88" t="s">
        <v>357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8"/>
        <v>0</v>
      </c>
    </row>
    <row r="132" spans="1:7" x14ac:dyDescent="0.25">
      <c r="A132" s="88" t="s">
        <v>358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8"/>
        <v>0</v>
      </c>
    </row>
    <row r="133" spans="1:7" x14ac:dyDescent="0.25">
      <c r="A133" s="87" t="s">
        <v>359</v>
      </c>
      <c r="B133" s="86">
        <f t="shared" ref="B133:G133" si="29">SUM(B134:B136)</f>
        <v>0</v>
      </c>
      <c r="C133" s="86">
        <f t="shared" si="29"/>
        <v>0</v>
      </c>
      <c r="D133" s="86">
        <f t="shared" si="29"/>
        <v>0</v>
      </c>
      <c r="E133" s="86">
        <f t="shared" si="29"/>
        <v>0</v>
      </c>
      <c r="F133" s="86">
        <f t="shared" si="29"/>
        <v>0</v>
      </c>
      <c r="G133" s="86">
        <f t="shared" si="29"/>
        <v>0</v>
      </c>
    </row>
    <row r="134" spans="1:7" x14ac:dyDescent="0.25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30">D135-E135</f>
        <v>0</v>
      </c>
    </row>
    <row r="136" spans="1:7" x14ac:dyDescent="0.25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0"/>
        <v>0</v>
      </c>
    </row>
    <row r="137" spans="1:7" x14ac:dyDescent="0.25">
      <c r="A137" s="87" t="s">
        <v>363</v>
      </c>
      <c r="B137" s="86">
        <f t="shared" ref="B137:G137" si="31">SUM(B138:B142,B144:B145)</f>
        <v>0</v>
      </c>
      <c r="C137" s="86">
        <f t="shared" si="31"/>
        <v>0</v>
      </c>
      <c r="D137" s="86">
        <f t="shared" si="31"/>
        <v>0</v>
      </c>
      <c r="E137" s="86">
        <f t="shared" si="31"/>
        <v>0</v>
      </c>
      <c r="F137" s="86">
        <f t="shared" si="31"/>
        <v>0</v>
      </c>
      <c r="G137" s="86">
        <f t="shared" si="31"/>
        <v>0</v>
      </c>
    </row>
    <row r="138" spans="1:7" x14ac:dyDescent="0.25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2">D139-E139</f>
        <v>0</v>
      </c>
    </row>
    <row r="140" spans="1:7" x14ac:dyDescent="0.25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2"/>
        <v>0</v>
      </c>
    </row>
    <row r="141" spans="1:7" x14ac:dyDescent="0.25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2"/>
        <v>0</v>
      </c>
    </row>
    <row r="142" spans="1:7" x14ac:dyDescent="0.25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2"/>
        <v>0</v>
      </c>
    </row>
    <row r="143" spans="1:7" x14ac:dyDescent="0.25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2"/>
        <v>0</v>
      </c>
    </row>
    <row r="144" spans="1:7" x14ac:dyDescent="0.25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2"/>
        <v>0</v>
      </c>
    </row>
    <row r="145" spans="1:7" x14ac:dyDescent="0.25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2"/>
        <v>0</v>
      </c>
    </row>
    <row r="146" spans="1:7" x14ac:dyDescent="0.25">
      <c r="A146" s="87" t="s">
        <v>372</v>
      </c>
      <c r="B146" s="86">
        <f t="shared" ref="B146:G146" si="33">SUM(B147:B149)</f>
        <v>0</v>
      </c>
      <c r="C146" s="86">
        <f t="shared" si="33"/>
        <v>0</v>
      </c>
      <c r="D146" s="86">
        <f t="shared" si="33"/>
        <v>0</v>
      </c>
      <c r="E146" s="86">
        <f t="shared" si="33"/>
        <v>0</v>
      </c>
      <c r="F146" s="86">
        <f t="shared" si="33"/>
        <v>0</v>
      </c>
      <c r="G146" s="86">
        <f t="shared" si="33"/>
        <v>0</v>
      </c>
    </row>
    <row r="147" spans="1:7" x14ac:dyDescent="0.25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4">D148-E148</f>
        <v>0</v>
      </c>
    </row>
    <row r="149" spans="1:7" x14ac:dyDescent="0.25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4"/>
        <v>0</v>
      </c>
    </row>
    <row r="150" spans="1:7" x14ac:dyDescent="0.25">
      <c r="A150" s="87" t="s">
        <v>376</v>
      </c>
      <c r="B150" s="86">
        <f t="shared" ref="B150:G150" si="35">SUM(B151:B157)</f>
        <v>0</v>
      </c>
      <c r="C150" s="86">
        <f t="shared" si="35"/>
        <v>0</v>
      </c>
      <c r="D150" s="86">
        <f t="shared" si="35"/>
        <v>0</v>
      </c>
      <c r="E150" s="86">
        <f t="shared" si="35"/>
        <v>0</v>
      </c>
      <c r="F150" s="86">
        <f t="shared" si="35"/>
        <v>0</v>
      </c>
      <c r="G150" s="86">
        <f t="shared" si="35"/>
        <v>0</v>
      </c>
    </row>
    <row r="151" spans="1:7" x14ac:dyDescent="0.25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6">D152-E152</f>
        <v>0</v>
      </c>
    </row>
    <row r="153" spans="1:7" x14ac:dyDescent="0.25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6"/>
        <v>0</v>
      </c>
    </row>
    <row r="154" spans="1:7" x14ac:dyDescent="0.25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6"/>
        <v>0</v>
      </c>
    </row>
    <row r="155" spans="1:7" x14ac:dyDescent="0.25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6"/>
        <v>0</v>
      </c>
    </row>
    <row r="156" spans="1:7" x14ac:dyDescent="0.25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6"/>
        <v>0</v>
      </c>
    </row>
    <row r="157" spans="1:7" x14ac:dyDescent="0.25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6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385</v>
      </c>
      <c r="B159" s="93">
        <f t="shared" ref="B159:G159" si="37">B9+B84</f>
        <v>7005000</v>
      </c>
      <c r="C159" s="93">
        <f t="shared" si="37"/>
        <v>2007000</v>
      </c>
      <c r="D159" s="93">
        <f t="shared" si="37"/>
        <v>9012000</v>
      </c>
      <c r="E159" s="93">
        <f t="shared" si="37"/>
        <v>3023113.6599999997</v>
      </c>
      <c r="F159" s="93">
        <f t="shared" si="37"/>
        <v>3023113.6599999997</v>
      </c>
      <c r="G159" s="93">
        <f t="shared" si="37"/>
        <v>5988886.3400000008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B21:G21 B18:F18 G37 B28:F28 B39:G47 B38:F38 B51:G53 B48:F48 B59:G61 B58:F58 B63:G69 B62:F62 B71:F92 B94:F159 B93:C93 E93:F93 B16:G17 G11 G12 G13 G14 G15 G19 G20 B26:G26 G22 C23 C24 C25 G27 G29 E30:G30 G31 C32 G33 E34:G34 G35 G36 G49 E50:G50 B55:G56 C54 E57:G57 E70:G70 E23:G23 G24 G25 G32 E54:G54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topLeftCell="B5" zoomScale="78" zoomScaleNormal="70" workbookViewId="0">
      <selection activeCell="F41" sqref="F41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5" t="s">
        <v>386</v>
      </c>
      <c r="B1" s="156"/>
      <c r="C1" s="156"/>
      <c r="D1" s="156"/>
      <c r="E1" s="156"/>
      <c r="F1" s="156"/>
      <c r="G1" s="157"/>
    </row>
    <row r="2" spans="1:7" ht="15" customHeight="1" x14ac:dyDescent="0.25">
      <c r="A2" s="114" t="str">
        <f>'Formato 1'!A2</f>
        <v>INSTITUTO MUNICIPAL DE PLANEACION DEL MUNICIPIO DE SALAMANCA, GUANAJUATO.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387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Al 31 de Diciembre de 2022 y al 30 de Septiembre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0" t="s">
        <v>6</v>
      </c>
      <c r="B7" s="152" t="s">
        <v>304</v>
      </c>
      <c r="C7" s="152"/>
      <c r="D7" s="152"/>
      <c r="E7" s="152"/>
      <c r="F7" s="152"/>
      <c r="G7" s="154" t="s">
        <v>305</v>
      </c>
    </row>
    <row r="8" spans="1:7" ht="30" x14ac:dyDescent="0.25">
      <c r="A8" s="151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53"/>
    </row>
    <row r="9" spans="1:7" ht="15.75" customHeight="1" x14ac:dyDescent="0.25">
      <c r="A9" s="27" t="s">
        <v>388</v>
      </c>
      <c r="B9" s="31">
        <f>SUM(B10:B17)</f>
        <v>7005000</v>
      </c>
      <c r="C9" s="31">
        <f t="shared" ref="C9:G9" si="0">SUM(C10:C17)</f>
        <v>2007000</v>
      </c>
      <c r="D9" s="31">
        <f t="shared" si="0"/>
        <v>9012000</v>
      </c>
      <c r="E9" s="31">
        <f t="shared" si="0"/>
        <v>3023113.66</v>
      </c>
      <c r="F9" s="31">
        <f t="shared" si="0"/>
        <v>3023116.66</v>
      </c>
      <c r="G9" s="31">
        <f t="shared" si="0"/>
        <v>5988886.3399999999</v>
      </c>
    </row>
    <row r="10" spans="1:7" x14ac:dyDescent="0.25">
      <c r="A10" s="65" t="s">
        <v>558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</row>
    <row r="11" spans="1:7" x14ac:dyDescent="0.25">
      <c r="A11" s="65" t="s">
        <v>559</v>
      </c>
      <c r="B11" s="77">
        <v>7005000</v>
      </c>
      <c r="C11" s="77">
        <v>2007000</v>
      </c>
      <c r="D11" s="77">
        <v>9012000</v>
      </c>
      <c r="E11" s="77">
        <v>3023113.66</v>
      </c>
      <c r="F11" s="77">
        <v>3023116.66</v>
      </c>
      <c r="G11" s="77">
        <v>5988886.3399999999</v>
      </c>
    </row>
    <row r="12" spans="1:7" x14ac:dyDescent="0.25">
      <c r="A12" s="65" t="s">
        <v>560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25">
      <c r="A13" s="65" t="s">
        <v>561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25">
      <c r="A14" s="65" t="s">
        <v>562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65" t="s">
        <v>563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25">
      <c r="A16" s="65" t="s">
        <v>564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565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177" t="s">
        <v>566</v>
      </c>
      <c r="B18" s="32" t="s">
        <v>153</v>
      </c>
      <c r="C18" s="51"/>
      <c r="D18" s="51"/>
      <c r="E18" s="51"/>
      <c r="F18" s="51"/>
      <c r="G18" s="51"/>
    </row>
    <row r="19" spans="1:7" x14ac:dyDescent="0.25">
      <c r="A19" s="3" t="s">
        <v>389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5" t="s">
        <v>558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559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560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561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562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563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564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565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177" t="s">
        <v>566</v>
      </c>
      <c r="B28" s="51"/>
      <c r="C28" s="51"/>
      <c r="D28" s="51"/>
      <c r="E28" s="51"/>
      <c r="F28" s="51"/>
      <c r="G28" s="51"/>
    </row>
    <row r="29" spans="1:7" x14ac:dyDescent="0.25">
      <c r="A29" s="3" t="s">
        <v>385</v>
      </c>
      <c r="B29" s="4">
        <f>SUM(B19,B9)</f>
        <v>7005000</v>
      </c>
      <c r="C29" s="4">
        <f t="shared" ref="C29:G29" si="2">SUM(C19,C9)</f>
        <v>2007000</v>
      </c>
      <c r="D29" s="4">
        <f t="shared" si="2"/>
        <v>9012000</v>
      </c>
      <c r="E29" s="4">
        <f t="shared" si="2"/>
        <v>3023113.66</v>
      </c>
      <c r="F29" s="4">
        <f t="shared" si="2"/>
        <v>3023116.66</v>
      </c>
      <c r="G29" s="4">
        <f t="shared" si="2"/>
        <v>5988886.3399999999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0 B19:G29 C18:G18 B12:G1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topLeftCell="B44" zoomScale="62" zoomScaleNormal="94" workbookViewId="0">
      <selection activeCell="H78" sqref="H78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30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1" t="s">
        <v>390</v>
      </c>
      <c r="B1" s="162"/>
      <c r="C1" s="162"/>
      <c r="D1" s="162"/>
      <c r="E1" s="162"/>
      <c r="F1" s="162"/>
      <c r="G1" s="162"/>
    </row>
    <row r="2" spans="1:7" x14ac:dyDescent="0.25">
      <c r="A2" s="114" t="str">
        <f>'Formato 1'!A2</f>
        <v>INSTITUTO MUNICIPAL DE PLANEACION DEL MUNICIPIO DE SALAMANCA, GUANAJUATO.</v>
      </c>
      <c r="B2" s="115"/>
      <c r="C2" s="115"/>
      <c r="D2" s="115"/>
      <c r="E2" s="115"/>
      <c r="F2" s="115"/>
      <c r="G2" s="116"/>
    </row>
    <row r="3" spans="1:7" x14ac:dyDescent="0.25">
      <c r="A3" s="117" t="s">
        <v>391</v>
      </c>
      <c r="B3" s="118"/>
      <c r="C3" s="118"/>
      <c r="D3" s="118"/>
      <c r="E3" s="118"/>
      <c r="F3" s="118"/>
      <c r="G3" s="119"/>
    </row>
    <row r="4" spans="1:7" x14ac:dyDescent="0.25">
      <c r="A4" s="117" t="s">
        <v>392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Al 31 de Diciembre de 2022 y al 30 de Septiembre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0" t="s">
        <v>6</v>
      </c>
      <c r="B7" s="158" t="s">
        <v>304</v>
      </c>
      <c r="C7" s="159"/>
      <c r="D7" s="159"/>
      <c r="E7" s="159"/>
      <c r="F7" s="160"/>
      <c r="G7" s="154" t="s">
        <v>393</v>
      </c>
    </row>
    <row r="8" spans="1:7" ht="30" x14ac:dyDescent="0.25">
      <c r="A8" s="151"/>
      <c r="B8" s="26" t="s">
        <v>306</v>
      </c>
      <c r="C8" s="7" t="s">
        <v>394</v>
      </c>
      <c r="D8" s="26" t="s">
        <v>308</v>
      </c>
      <c r="E8" s="26" t="s">
        <v>192</v>
      </c>
      <c r="F8" s="33" t="s">
        <v>209</v>
      </c>
      <c r="G8" s="153"/>
    </row>
    <row r="9" spans="1:7" ht="16.5" customHeight="1" x14ac:dyDescent="0.25">
      <c r="A9" s="27" t="s">
        <v>395</v>
      </c>
      <c r="B9" s="31">
        <f>SUM(B10,B19,B27,B37)</f>
        <v>7005000</v>
      </c>
      <c r="C9" s="31">
        <f t="shared" ref="C9:G9" si="0">SUM(C10,C19,C27,C37)</f>
        <v>2007000</v>
      </c>
      <c r="D9" s="31">
        <f t="shared" si="0"/>
        <v>9012000</v>
      </c>
      <c r="E9" s="31">
        <f t="shared" si="0"/>
        <v>3023113.66</v>
      </c>
      <c r="F9" s="31">
        <f t="shared" si="0"/>
        <v>3023113.66</v>
      </c>
      <c r="G9" s="31">
        <f t="shared" si="0"/>
        <v>5988886.3399999999</v>
      </c>
    </row>
    <row r="10" spans="1:7" ht="15" customHeight="1" x14ac:dyDescent="0.25">
      <c r="A10" s="60" t="s">
        <v>396</v>
      </c>
      <c r="B10" s="49">
        <f>SUM(B11:B18)</f>
        <v>7005000</v>
      </c>
      <c r="C10" s="49">
        <f t="shared" ref="C10:G10" si="1">SUM(C11:C18)</f>
        <v>2007000</v>
      </c>
      <c r="D10" s="49">
        <f t="shared" si="1"/>
        <v>9012000</v>
      </c>
      <c r="E10" s="49">
        <f t="shared" si="1"/>
        <v>3023113.66</v>
      </c>
      <c r="F10" s="49">
        <f t="shared" si="1"/>
        <v>3023113.66</v>
      </c>
      <c r="G10" s="49">
        <f t="shared" si="1"/>
        <v>5988886.3399999999</v>
      </c>
    </row>
    <row r="11" spans="1:7" x14ac:dyDescent="0.25">
      <c r="A11" s="80" t="s">
        <v>397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398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399</v>
      </c>
      <c r="B13" s="49">
        <v>7005000</v>
      </c>
      <c r="C13" s="49">
        <v>2007000</v>
      </c>
      <c r="D13" s="49">
        <v>9012000</v>
      </c>
      <c r="E13" s="49">
        <v>3023113.66</v>
      </c>
      <c r="F13" s="49">
        <v>3023113.66</v>
      </c>
      <c r="G13" s="49">
        <v>5988886.3399999999</v>
      </c>
    </row>
    <row r="14" spans="1:7" x14ac:dyDescent="0.25">
      <c r="A14" s="80" t="s">
        <v>400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401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402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403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404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405</v>
      </c>
      <c r="B19" s="49">
        <f>SUM(B20:B26)</f>
        <v>0</v>
      </c>
      <c r="C19" s="49">
        <f t="shared" ref="C19:G19" si="2">SUM(C20:C26)</f>
        <v>0</v>
      </c>
      <c r="D19" s="49">
        <f t="shared" si="2"/>
        <v>0</v>
      </c>
      <c r="E19" s="49">
        <f t="shared" si="2"/>
        <v>0</v>
      </c>
      <c r="F19" s="49">
        <f t="shared" si="2"/>
        <v>0</v>
      </c>
      <c r="G19" s="49">
        <f t="shared" si="2"/>
        <v>0</v>
      </c>
    </row>
    <row r="20" spans="1:7" x14ac:dyDescent="0.25">
      <c r="A20" s="80" t="s">
        <v>406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407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80" t="s">
        <v>408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409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410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411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412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413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414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415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416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417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418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419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420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421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422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423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424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425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426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427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428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60" t="s">
        <v>396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25">
      <c r="A45" s="83" t="s">
        <v>397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398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399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400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401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402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403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404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405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25">
      <c r="A54" s="83" t="s">
        <v>406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407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408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409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410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411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412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413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25">
      <c r="A62" s="83" t="s">
        <v>414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415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416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417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418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419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420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421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422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423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25">
      <c r="A72" s="83" t="s">
        <v>424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425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426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427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385</v>
      </c>
      <c r="B77" s="4">
        <f>B43+B9</f>
        <v>7005000</v>
      </c>
      <c r="C77" s="4">
        <f t="shared" ref="C77:G77" si="10">C43+C9</f>
        <v>2007000</v>
      </c>
      <c r="D77" s="4">
        <f t="shared" si="10"/>
        <v>9012000</v>
      </c>
      <c r="E77" s="4">
        <f t="shared" si="10"/>
        <v>3023113.66</v>
      </c>
      <c r="F77" s="4">
        <f t="shared" si="10"/>
        <v>3023113.66</v>
      </c>
      <c r="G77" s="4">
        <f t="shared" si="10"/>
        <v>5988886.3399999999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2 B14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topLeftCell="B1" zoomScale="64" zoomScaleNormal="70" workbookViewId="0">
      <selection activeCell="O44" sqref="O4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5" t="s">
        <v>429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>INSTITUTO MUNICIPAL DE PLANEACION DEL MUNICIPIO DE SALAMANCA, GUANAJUATO.</v>
      </c>
      <c r="B2" s="115"/>
      <c r="C2" s="115"/>
      <c r="D2" s="115"/>
      <c r="E2" s="115"/>
      <c r="F2" s="115"/>
      <c r="G2" s="116"/>
    </row>
    <row r="3" spans="1:7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x14ac:dyDescent="0.25">
      <c r="A4" s="117" t="s">
        <v>430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Al 31 de Diciembre de 2022 y al 30 de Septiembre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50" t="s">
        <v>431</v>
      </c>
      <c r="B7" s="153" t="s">
        <v>304</v>
      </c>
      <c r="C7" s="153"/>
      <c r="D7" s="153"/>
      <c r="E7" s="153"/>
      <c r="F7" s="153"/>
      <c r="G7" s="153" t="s">
        <v>305</v>
      </c>
    </row>
    <row r="8" spans="1:7" ht="30" x14ac:dyDescent="0.25">
      <c r="A8" s="151"/>
      <c r="B8" s="7" t="s">
        <v>306</v>
      </c>
      <c r="C8" s="34" t="s">
        <v>394</v>
      </c>
      <c r="D8" s="34" t="s">
        <v>237</v>
      </c>
      <c r="E8" s="34" t="s">
        <v>192</v>
      </c>
      <c r="F8" s="34" t="s">
        <v>209</v>
      </c>
      <c r="G8" s="163"/>
    </row>
    <row r="9" spans="1:7" ht="15.75" customHeight="1" x14ac:dyDescent="0.25">
      <c r="A9" s="27" t="s">
        <v>432</v>
      </c>
      <c r="B9" s="123">
        <f>SUM(B10,B11,B12,B15,B16,B19)</f>
        <v>0</v>
      </c>
      <c r="C9" s="123">
        <f t="shared" ref="C9:G9" si="0">SUM(C10,C11,C12,C15,C16,C19)</f>
        <v>0</v>
      </c>
      <c r="D9" s="123">
        <f t="shared" si="0"/>
        <v>0</v>
      </c>
      <c r="E9" s="123">
        <f t="shared" si="0"/>
        <v>0</v>
      </c>
      <c r="F9" s="123">
        <f t="shared" si="0"/>
        <v>0</v>
      </c>
      <c r="G9" s="123">
        <f t="shared" si="0"/>
        <v>0</v>
      </c>
    </row>
    <row r="10" spans="1:7" x14ac:dyDescent="0.25">
      <c r="A10" s="60" t="s">
        <v>433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8">
        <f>D10-E10</f>
        <v>0</v>
      </c>
    </row>
    <row r="11" spans="1:7" ht="15.75" customHeight="1" x14ac:dyDescent="0.25">
      <c r="A11" s="60" t="s">
        <v>434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435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436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437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438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439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440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441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442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443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433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434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435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436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437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438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439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440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441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442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444</v>
      </c>
      <c r="B33" s="37">
        <f>B21+B9</f>
        <v>0</v>
      </c>
      <c r="C33" s="37">
        <f t="shared" ref="C33:G33" si="8">C21+C9</f>
        <v>0</v>
      </c>
      <c r="D33" s="37">
        <f t="shared" si="8"/>
        <v>0</v>
      </c>
      <c r="E33" s="37">
        <f t="shared" si="8"/>
        <v>0</v>
      </c>
      <c r="F33" s="37">
        <f t="shared" si="8"/>
        <v>0</v>
      </c>
      <c r="G33" s="37">
        <f t="shared" si="8"/>
        <v>0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1 B34:G34 B12:F33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9EBBC2-F909-4CE5-A4CD-8F7A86205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Instituto Municipal de Planeación Del Municipio de Sal</cp:lastModifiedBy>
  <cp:revision/>
  <dcterms:created xsi:type="dcterms:W3CDTF">2023-03-16T22:14:51Z</dcterms:created>
  <dcterms:modified xsi:type="dcterms:W3CDTF">2023-10-23T19:48:29Z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